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00" windowWidth="14280" windowHeight="7680" activeTab="0"/>
  </bookViews>
  <sheets>
    <sheet name="Total Points" sheetId="1" r:id="rId1"/>
    <sheet name="Charleston Invite" sheetId="2" r:id="rId2"/>
    <sheet name="Gene Armer Invite" sheetId="3" r:id="rId3"/>
    <sheet name="IPTT" sheetId="4" r:id="rId4"/>
    <sheet name="PBL Invite" sheetId="5" r:id="rId5"/>
    <sheet name="Seneca" sheetId="6" r:id="rId6"/>
    <sheet name="Momence" sheetId="7" r:id="rId7"/>
    <sheet name="PBL Tusc" sheetId="8" r:id="rId8"/>
    <sheet name="Lady Falcon" sheetId="9" r:id="rId9"/>
    <sheet name="Monticello" sheetId="10" r:id="rId10"/>
    <sheet name="HOIC" sheetId="11" r:id="rId11"/>
    <sheet name="lady Spartan" sheetId="12" r:id="rId12"/>
  </sheets>
  <definedNames/>
  <calcPr fullCalcOnLoad="1"/>
</workbook>
</file>

<file path=xl/sharedStrings.xml><?xml version="1.0" encoding="utf-8"?>
<sst xmlns="http://schemas.openxmlformats.org/spreadsheetml/2006/main" count="761" uniqueCount="193">
  <si>
    <t>PBL Tuscola</t>
  </si>
  <si>
    <t>Outdoor 400m-57 degrees</t>
  </si>
  <si>
    <t>93'5"</t>
  </si>
  <si>
    <t>32'7"</t>
  </si>
  <si>
    <t>32'6.75</t>
  </si>
  <si>
    <t>8'6'</t>
  </si>
  <si>
    <t>2.20.55</t>
  </si>
  <si>
    <t>1.51.78</t>
  </si>
  <si>
    <t>1.02.13</t>
  </si>
  <si>
    <t>5.16.8</t>
  </si>
  <si>
    <t>4.09.8</t>
  </si>
  <si>
    <t>Lady Falcon Invite</t>
  </si>
  <si>
    <t>.</t>
  </si>
  <si>
    <t>HOIC</t>
  </si>
  <si>
    <t>Outdoor 400m-45 degrees, Wind NW 18</t>
  </si>
  <si>
    <t>Outdoor 400m-55 degrees, Wind SE 10</t>
  </si>
  <si>
    <t>Lady Spartan</t>
  </si>
  <si>
    <t>Outdoor 400m-68 degrees, Wind W 10</t>
  </si>
  <si>
    <t>4"6"</t>
  </si>
  <si>
    <t>13"9</t>
  </si>
  <si>
    <t>Spartan</t>
  </si>
  <si>
    <t>97'1</t>
  </si>
  <si>
    <t>4.07.7</t>
  </si>
  <si>
    <t>2.18.19</t>
  </si>
  <si>
    <t>1.15.3</t>
  </si>
  <si>
    <t>1.54.1</t>
  </si>
  <si>
    <t>8'6</t>
  </si>
  <si>
    <t>4'6</t>
  </si>
  <si>
    <t>27'9</t>
  </si>
  <si>
    <t>26'9</t>
  </si>
  <si>
    <t>14'4</t>
  </si>
  <si>
    <t>15'6</t>
  </si>
  <si>
    <t>4.16.2</t>
  </si>
  <si>
    <t>103'6</t>
  </si>
  <si>
    <t>75'8</t>
  </si>
  <si>
    <t>33'11</t>
  </si>
  <si>
    <t>31'4</t>
  </si>
  <si>
    <t>2.19.57</t>
  </si>
  <si>
    <t>5.55.2</t>
  </si>
  <si>
    <t>5.07.27</t>
  </si>
  <si>
    <t>26'7".25</t>
  </si>
  <si>
    <t>1.10.72</t>
  </si>
  <si>
    <t>13'10"</t>
  </si>
  <si>
    <t>1.02.12</t>
  </si>
  <si>
    <t>33'8".25</t>
  </si>
  <si>
    <t>4'6"</t>
  </si>
  <si>
    <t>29'9"</t>
  </si>
  <si>
    <t>6.24.8</t>
  </si>
  <si>
    <t>2.20.58</t>
  </si>
  <si>
    <t>14'4"</t>
  </si>
  <si>
    <t>1.10.32</t>
  </si>
  <si>
    <t>1.08.5</t>
  </si>
  <si>
    <t>107'10:</t>
  </si>
  <si>
    <t>7'6"</t>
  </si>
  <si>
    <t>1.54.15</t>
  </si>
  <si>
    <t>4.14.1</t>
  </si>
  <si>
    <t>75'4</t>
  </si>
  <si>
    <t>1.10.3</t>
  </si>
  <si>
    <t>2.26.7</t>
  </si>
  <si>
    <t>31'2"</t>
  </si>
  <si>
    <t>1.02.9</t>
  </si>
  <si>
    <t>14'1</t>
  </si>
  <si>
    <t>34'6</t>
  </si>
  <si>
    <t>104'1</t>
  </si>
  <si>
    <t>1.53.3</t>
  </si>
  <si>
    <t>Name</t>
  </si>
  <si>
    <t>400 relay</t>
  </si>
  <si>
    <t>1600 relay</t>
  </si>
  <si>
    <t>3200 relay</t>
  </si>
  <si>
    <t>LJ</t>
  </si>
  <si>
    <t>TJ</t>
  </si>
  <si>
    <t>HJ</t>
  </si>
  <si>
    <t>PV</t>
  </si>
  <si>
    <t>SP</t>
  </si>
  <si>
    <t>Disc</t>
  </si>
  <si>
    <t>800 relay</t>
  </si>
  <si>
    <t>Charleston Invite</t>
  </si>
  <si>
    <t>Points</t>
  </si>
  <si>
    <t>TOTAL</t>
  </si>
  <si>
    <r>
      <t xml:space="preserve">2011 </t>
    </r>
    <r>
      <rPr>
        <sz val="14"/>
        <color indexed="10"/>
        <rFont val="Cambria"/>
        <family val="1"/>
      </rPr>
      <t>GCMS Girls</t>
    </r>
    <r>
      <rPr>
        <sz val="14"/>
        <color indexed="8"/>
        <rFont val="Cambria"/>
        <family val="1"/>
      </rPr>
      <t xml:space="preserve"> Track Results</t>
    </r>
  </si>
  <si>
    <t>BECK, TAYLOR</t>
  </si>
  <si>
    <t>COWELL, ALLISON</t>
  </si>
  <si>
    <t>TONE, SAM</t>
  </si>
  <si>
    <t>GAESSER, ANGEL</t>
  </si>
  <si>
    <t>GOLDEN, KAYLA</t>
  </si>
  <si>
    <t>KIEM, LEAH</t>
  </si>
  <si>
    <t>MEUNIER, SYDNI</t>
  </si>
  <si>
    <t>NETTLETON, JAYMI</t>
  </si>
  <si>
    <t>SCHULTZ, JESSICA</t>
  </si>
  <si>
    <t>BAILLIE, LATOYA</t>
  </si>
  <si>
    <t>KIRK, ANGELA</t>
  </si>
  <si>
    <t>MEYER, JESS</t>
  </si>
  <si>
    <t>MILLER, JADE</t>
  </si>
  <si>
    <t>O'NEAL, KAYLA</t>
  </si>
  <si>
    <t>BRUCKER, CASSIDY</t>
  </si>
  <si>
    <t>COWELL, PAIGE</t>
  </si>
  <si>
    <t>CUSHMAN, KALEY</t>
  </si>
  <si>
    <t>GAESSER, TORI</t>
  </si>
  <si>
    <t>LEWIS, DANIELLE</t>
  </si>
  <si>
    <t>MCNUTT, ABBY</t>
  </si>
  <si>
    <t>NAGLE, LAUREN</t>
  </si>
  <si>
    <t>TOMPKINS, HOLLY</t>
  </si>
  <si>
    <t>YR</t>
  </si>
  <si>
    <t>6.25.4</t>
  </si>
  <si>
    <t>55 HH</t>
  </si>
  <si>
    <t>1.02.18</t>
  </si>
  <si>
    <t>2.21.49</t>
  </si>
  <si>
    <t>2.43.55</t>
  </si>
  <si>
    <t>1.54.45</t>
  </si>
  <si>
    <t>4.13.87</t>
  </si>
  <si>
    <t>NETTLETON, JORDYN</t>
  </si>
  <si>
    <t>NH</t>
  </si>
  <si>
    <t xml:space="preserve"> </t>
  </si>
  <si>
    <t>5'</t>
  </si>
  <si>
    <t>28'7''</t>
  </si>
  <si>
    <t>29'</t>
  </si>
  <si>
    <t>Relay Points</t>
  </si>
  <si>
    <t>32'375"</t>
  </si>
  <si>
    <t>400 RELAY</t>
  </si>
  <si>
    <t>800 RELAY</t>
  </si>
  <si>
    <t>1600 RELAY</t>
  </si>
  <si>
    <t>3200 RELAY</t>
  </si>
  <si>
    <t>27.73 F 27.51 P</t>
  </si>
  <si>
    <t>Indoor 200m FAT</t>
  </si>
  <si>
    <t>TeamTotal Points</t>
  </si>
  <si>
    <t>Gene Armer-Urbana</t>
  </si>
  <si>
    <t>Illinois Prep Top Times</t>
  </si>
  <si>
    <t xml:space="preserve">Total Points </t>
  </si>
  <si>
    <t>Seneca</t>
  </si>
  <si>
    <t>2011 Season</t>
  </si>
  <si>
    <t>All Combined Points-Indv</t>
  </si>
  <si>
    <t>2.20.67</t>
  </si>
  <si>
    <t>4.16.11</t>
  </si>
  <si>
    <t>1.53.15</t>
  </si>
  <si>
    <t>10.46.23</t>
  </si>
  <si>
    <t>14.20.1</t>
  </si>
  <si>
    <t>5.11.27</t>
  </si>
  <si>
    <t>1.06.05</t>
  </si>
  <si>
    <t>4'8"</t>
  </si>
  <si>
    <t>8"6"</t>
  </si>
  <si>
    <t>31"8.5"</t>
  </si>
  <si>
    <t>14'9"</t>
  </si>
  <si>
    <t>1.53.48</t>
  </si>
  <si>
    <t>2.17.91</t>
  </si>
  <si>
    <t>2.17.87</t>
  </si>
  <si>
    <t>15'9"</t>
  </si>
  <si>
    <t>4'10"</t>
  </si>
  <si>
    <t>4.08.51</t>
  </si>
  <si>
    <t>5.12.1</t>
  </si>
  <si>
    <t xml:space="preserve">PBL </t>
  </si>
  <si>
    <t>Outdoor 400m-45 degrees, Wind W @ 10-12</t>
  </si>
  <si>
    <t>11.02.5</t>
  </si>
  <si>
    <t>11.39.6</t>
  </si>
  <si>
    <t>100 H</t>
  </si>
  <si>
    <t>300H</t>
  </si>
  <si>
    <t>2.52.3</t>
  </si>
  <si>
    <t>2.52.7</t>
  </si>
  <si>
    <t>2.53.20</t>
  </si>
  <si>
    <t>1.56.8</t>
  </si>
  <si>
    <t>6.24.91</t>
  </si>
  <si>
    <t>4.18.7</t>
  </si>
  <si>
    <t>31'6"</t>
  </si>
  <si>
    <t>29'11"</t>
  </si>
  <si>
    <t>99'11"</t>
  </si>
  <si>
    <t>72'10"</t>
  </si>
  <si>
    <t>72"7"</t>
  </si>
  <si>
    <t>71'5"</t>
  </si>
  <si>
    <t>14'2"</t>
  </si>
  <si>
    <t>12'8"</t>
  </si>
  <si>
    <t>12'1"</t>
  </si>
  <si>
    <t>32'3.5"</t>
  </si>
  <si>
    <t>25'11"</t>
  </si>
  <si>
    <t>Outdoor 400m-58 degrees NE W 8</t>
  </si>
  <si>
    <t>Outdoor 400m-56 degrees, Wind N 12</t>
  </si>
  <si>
    <t>30'7"</t>
  </si>
  <si>
    <t>30'8"</t>
  </si>
  <si>
    <t>28'6"</t>
  </si>
  <si>
    <t>14'11"</t>
  </si>
  <si>
    <t>13'4"</t>
  </si>
  <si>
    <t>12'11"</t>
  </si>
  <si>
    <t>94'3"</t>
  </si>
  <si>
    <t>68'5"</t>
  </si>
  <si>
    <t>8'</t>
  </si>
  <si>
    <t>8'6"</t>
  </si>
  <si>
    <t>1.52.6</t>
  </si>
  <si>
    <t>4.28.6</t>
  </si>
  <si>
    <t>11.59.7</t>
  </si>
  <si>
    <t>2.21.5</t>
  </si>
  <si>
    <t>2.21.8</t>
  </si>
  <si>
    <t>1.12.2</t>
  </si>
  <si>
    <t>1.13.2</t>
  </si>
  <si>
    <t>5.19.3</t>
  </si>
  <si>
    <t>Momence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</si>
</sst>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3">
    <font>
      <sz val="11"/>
      <color indexed="8"/>
      <name val="Calibri"/>
      <family val="2"/>
    </font>
    <font>
      <sz val="14"/>
      <color indexed="8"/>
      <name val="Cambria"/>
      <family val="1"/>
    </font>
    <font>
      <sz val="14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4"/>
      <color indexed="8"/>
      <name val="Arial"/>
      <family val="2"/>
    </font>
    <font>
      <b/>
      <sz val="12"/>
      <color indexed="8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9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9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20" fillId="0" borderId="0" xfId="0" applyFont="1" applyAlignment="1">
      <alignment/>
    </xf>
    <xf numFmtId="2" fontId="0" fillId="0" borderId="11" xfId="0" applyNumberFormat="1" applyBorder="1" applyAlignment="1">
      <alignment wrapText="1"/>
    </xf>
    <xf numFmtId="0" fontId="0" fillId="0" borderId="11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2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/imgres?imgurl=http://lonestarpv.com/images/USATF_wings_black.png&amp;imgrefurl=http://lonestarpv.com/&amp;usg=__TKhh5Ca4yfVTtBUmJ-If-i5fJTE=&amp;h=103&amp;w=90&amp;sz=5&amp;hl=en&amp;start=18&amp;zoom=1&amp;tbnid=ro_X58KOF5KtdM:&amp;tbnh=83&amp;tbnw=73&amp;ei=o4V6TbSKIYrQqgHJ7ZnOBg&amp;prev=/images%3Fq%3Dusa%2Btrack%2Bwings%26hl%3Den%26safe%3Dactive%26sa%3DG%26biw%3D1276%26bih%3D795%26gbv%3D2%26tbs%3Disch:1&amp;itbs=1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/imgres?imgurl=http://lonestarpv.com/images/USATF_wings_black.png&amp;imgrefurl=http://lonestarpv.com/&amp;usg=__TKhh5Ca4yfVTtBUmJ-If-i5fJTE=&amp;h=103&amp;w=90&amp;sz=5&amp;hl=en&amp;start=18&amp;zoom=1&amp;tbnid=ro_X58KOF5KtdM:&amp;tbnh=83&amp;tbnw=73&amp;ei=o4V6TbSKIYrQqgHJ7ZnOBg&amp;prev=/images%3Fq%3Dusa%2Btrack%2Bwings%26hl%3Den%26safe%3Dactive%26sa%3DG%26biw%3D1276%26bih%3D795%26gbv%3D2%26tbs%3Disch:1&amp;itbs=1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/imgres?imgurl=http://lonestarpv.com/images/USATF_wings_black.png&amp;imgrefurl=http://lonestarpv.com/&amp;usg=__TKhh5Ca4yfVTtBUmJ-If-i5fJTE=&amp;h=103&amp;w=90&amp;sz=5&amp;hl=en&amp;start=18&amp;zoom=1&amp;tbnid=ro_X58KOF5KtdM:&amp;tbnh=83&amp;tbnw=73&amp;ei=o4V6TbSKIYrQqgHJ7ZnOBg&amp;prev=/images%3Fq%3Dusa%2Btrack%2Bwings%26hl%3Den%26safe%3Dactive%26sa%3DG%26biw%3D1276%26bih%3D795%26gbv%3D2%26tbs%3Disch:1&amp;itbs=1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/imgres?imgurl=http://lonestarpv.com/images/USATF_wings_black.png&amp;imgrefurl=http://lonestarpv.com/&amp;usg=__TKhh5Ca4yfVTtBUmJ-If-i5fJTE=&amp;h=103&amp;w=90&amp;sz=5&amp;hl=en&amp;start=18&amp;zoom=1&amp;tbnid=ro_X58KOF5KtdM:&amp;tbnh=83&amp;tbnw=73&amp;ei=o4V6TbSKIYrQqgHJ7ZnOBg&amp;prev=/images%3Fq%3Dusa%2Btrack%2Bwings%26hl%3Den%26safe%3Dactive%26sa%3DG%26biw%3D1276%26bih%3D795%26gbv%3D2%26tbs%3Disch:1&amp;itbs=1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/imgres?imgurl=http://lonestarpv.com/images/USATF_wings_black.png&amp;imgrefurl=http://lonestarpv.com/&amp;usg=__TKhh5Ca4yfVTtBUmJ-If-i5fJTE=&amp;h=103&amp;w=90&amp;sz=5&amp;hl=en&amp;start=18&amp;zoom=1&amp;tbnid=ro_X58KOF5KtdM:&amp;tbnh=83&amp;tbnw=73&amp;ei=o4V6TbSKIYrQqgHJ7ZnOBg&amp;prev=/images%3Fq%3Dusa%2Btrack%2Bwings%26hl%3Den%26safe%3Dactive%26sa%3DG%26biw%3D1276%26bih%3D795%26gbv%3D2%26tbs%3Disch:1&amp;itbs=1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/imgres?imgurl=http://lonestarpv.com/images/USATF_wings_black.png&amp;imgrefurl=http://lonestarpv.com/&amp;usg=__TKhh5Ca4yfVTtBUmJ-If-i5fJTE=&amp;h=103&amp;w=90&amp;sz=5&amp;hl=en&amp;start=18&amp;zoom=1&amp;tbnid=ro_X58KOF5KtdM:&amp;tbnh=83&amp;tbnw=73&amp;ei=o4V6TbSKIYrQqgHJ7ZnOBg&amp;prev=/images%3Fq%3Dusa%2Btrack%2Bwings%26hl%3Den%26safe%3Dactive%26sa%3DG%26biw%3D1276%26bih%3D795%26gbv%3D2%26tbs%3Disch:1&amp;itbs=1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/imgres?imgurl=http://lonestarpv.com/images/USATF_wings_black.png&amp;imgrefurl=http://lonestarpv.com/&amp;usg=__TKhh5Ca4yfVTtBUmJ-If-i5fJTE=&amp;h=103&amp;w=90&amp;sz=5&amp;hl=en&amp;start=18&amp;zoom=1&amp;tbnid=ro_X58KOF5KtdM:&amp;tbnh=83&amp;tbnw=73&amp;ei=o4V6TbSKIYrQqgHJ7ZnOBg&amp;prev=/images%3Fq%3Dusa%2Btrack%2Bwings%26hl%3Den%26safe%3Dactive%26sa%3DG%26biw%3D1276%26bih%3D795%26gbv%3D2%26tbs%3Disch:1&amp;itbs=1" TargetMode="External" /><Relationship Id="rId2" Type="http://schemas.openxmlformats.org/officeDocument/2006/relationships/hyperlink" Target="http://www.google.com/imgres?imgurl=http://lonestarpv.com/images/USATF_wings_black.png&amp;imgrefurl=http://lonestarpv.com/&amp;usg=__TKhh5Ca4yfVTtBUmJ-If-i5fJTE=&amp;h=103&amp;w=90&amp;sz=5&amp;hl=en&amp;start=18&amp;zoom=1&amp;tbnid=ro_X58KOF5KtdM:&amp;tbnh=83&amp;tbnw=73&amp;ei=o4V6TbSKIYrQqgHJ7ZnOBg&amp;prev=/images%3Fq%3Dusa%2Btrack%2Bwings%26hl%3Den%26safe%3Dactive%26sa%3DG%26biw%3D1276%26bih%3D795%26gbv%3D2%26tbs%3Disch:1&amp;itbs=1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/imgres?imgurl=http://lonestarpv.com/images/USATF_wings_black.png&amp;imgrefurl=http://lonestarpv.com/&amp;usg=__TKhh5Ca4yfVTtBUmJ-If-i5fJTE=&amp;h=103&amp;w=90&amp;sz=5&amp;hl=en&amp;start=18&amp;zoom=1&amp;tbnid=ro_X58KOF5KtdM:&amp;tbnh=83&amp;tbnw=73&amp;ei=o4V6TbSKIYrQqgHJ7ZnOBg&amp;prev=/images%3Fq%3Dusa%2Btrack%2Bwings%26hl%3Den%26safe%3Dactive%26sa%3DG%26biw%3D1276%26bih%3D795%26gbv%3D2%26tbs%3Disch:1&amp;itbs=1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/imgres?imgurl=http://lonestarpv.com/images/USATF_wings_black.png&amp;imgrefurl=http://lonestarpv.com/&amp;usg=__TKhh5Ca4yfVTtBUmJ-If-i5fJTE=&amp;h=103&amp;w=90&amp;sz=5&amp;hl=en&amp;start=18&amp;zoom=1&amp;tbnid=ro_X58KOF5KtdM:&amp;tbnh=83&amp;tbnw=73&amp;ei=o4V6TbSKIYrQqgHJ7ZnOBg&amp;prev=/images%3Fq%3Dusa%2Btrack%2Bwings%26hl%3Den%26safe%3Dactive%26sa%3DG%26biw%3D1276%26bih%3D795%26gbv%3D2%26tbs%3Disch:1&amp;itbs=1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/imgres?imgurl=http://lonestarpv.com/images/USATF_wings_black.png&amp;imgrefurl=http://lonestarpv.com/&amp;usg=__TKhh5Ca4yfVTtBUmJ-If-i5fJTE=&amp;h=103&amp;w=90&amp;sz=5&amp;hl=en&amp;start=18&amp;zoom=1&amp;tbnid=ro_X58KOF5KtdM:&amp;tbnh=83&amp;tbnw=73&amp;ei=o4V6TbSKIYrQqgHJ7ZnOBg&amp;prev=/images%3Fq%3Dusa%2Btrack%2Bwings%26hl%3Den%26safe%3Dactive%26sa%3DG%26biw%3D1276%26bih%3D795%26gbv%3D2%26tbs%3Disch:1&amp;itbs=1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m/imgres?imgurl=http://lonestarpv.com/images/USATF_wings_black.png&amp;imgrefurl=http://lonestarpv.com/&amp;usg=__TKhh5Ca4yfVTtBUmJ-If-i5fJTE=&amp;h=103&amp;w=90&amp;sz=5&amp;hl=en&amp;start=18&amp;zoom=1&amp;tbnid=ro_X58KOF5KtdM:&amp;tbnh=83&amp;tbnw=73&amp;ei=o4V6TbSKIYrQqgHJ7ZnOBg&amp;prev=/images%3Fq%3Dusa%2Btrack%2Bwings%26hl%3Den%26safe%3Dactive%26sa%3DG%26biw%3D1276%26bih%3D795%26gbv%3D2%26tbs%3Disch:1&amp;itbs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</xdr:row>
      <xdr:rowOff>0</xdr:rowOff>
    </xdr:from>
    <xdr:ext cx="704850" cy="952500"/>
    <xdr:sp>
      <xdr:nvSpPr>
        <xdr:cNvPr id="1" name="rg_hi" descr="data:image/jpg;base64,/9j/4AAQSkZJRgABAQAAAQABAAD/2wCEAAkGBhISBRMUEhQWFRQWGRkYFhcXFx4fHhkWHRclIh4fHyIdIiYqGx8jIx8hHzAkIycpLC84Jh8xNTAtNyovLCkBCQoKBQUFDQUFDSkYEhgpKSkpKSkpKSkpKSkpKSkpKSkpKSkpKSkpKSkpKSkpKSkpKSkpKSkpKSkpKSkpKSkpKf/AABEIAFUASgMBIgACEQEDEQH/xAAcAAACAwEBAQEAAAAAAAAAAAAABwQGCAUBAwL/xAA+EAACAQMBBAYGBwYHAAAAAAABAgMABBEFBgcSIRMiMUFRgQgUUmFxkSMyQmJyobEVJFNzgsElNKKy0uHw/8QAFAEBAAAAAAAAAAAAAAAAAAAAAP/EABQRAQAAAAAAAAAAAAAAAAAAAAD/2gAMAwEAAhEDEQA/AGZvE2rGn7GyzjHSHqQg98rdnyALH3A1G3Uas1xu4tpHYvJ11dicksJG5k+JGDSz9InVy2vW1uD1UjMhH3nOB8gv5mu56OurcWz9zbk845BIB911x+q0DeooooCiiigKqe9TVGt9291IjFX4VVGBwQzOACD3GrZSl9IjV+DZm3twecshc/gjX/ky/KguW7fa/wDaOx8cxx0q9SYD+IvafcGGG88d1WikH6O2rldorm3J6skYkA+8jAH5h/yp+UGbt/cZG8nJ7DDHj8x586jbkdd9X3jRoThLhWhP4j1k8+IcP9VTN6GpDUbZ7pQOO0uJbWTH8EuTA/wJDKT44pd2d20V8kicmRldfipyKDaVFQ9G1JbjRYZk+rKiuPgwzUygKKKKArM+/DW+n3iugPVt1WIfi+s35tjyrRuraklvpEsz/UiRnb4KM/PurHOoXrTajJK/N5GZ2/Exyf1oL9uGjJ3ljHdDKT8OqP1IrSdZu3Y6qNOsxdsAXuZ4rWIH+EHDTt/sX448K0hmgyjoF6se2M8FwcQ3LSW85P2eKTqv7ijgN8/Gq/qOnvBqckMgw8bMjD7ynBq2b2tmzbbbzSLhoZ3d1YHIDk5kQ+DKxzg9xFQtpj61s9b3w5vytrrx6VF+jc/jjA5+KGgcm4PXum2GMBPWtnKj+W/WX8+IeQpmVnT0f9QZNvniHNZYW4vcUIIP5kedaLoCiiigWu/rXeh2D6EHrXDhP6F6zfoB51nnT7F5tRjijHFJIwRB4sxwKZHpBak77cRxH6kUIKj7zsSx/JR5VV9mB6toVxfHk4/d7X+fIvXcfy48nPiy0Hu0l6jbVwW8B4oLUx28R9siT6R/63LN8MVq6stbqtmDdbZwu2BBC6NIzdhbPUQeLO2Bjwya1LQIfeXOtrvDnhulLWN8qSNjm0coHB00fg6kcx9oEjwqrapoUlpu+uo3IYG7tnjkXmskbQS8Lqe8EfLmDTc337Im72P6aMZltiXGO1oiOuPLAbyPjSai1GR9zksbOWSK8h6MH7IaGUkD3E88fHxoLF6PlvxbfSN7EDf6nUVomkP6ONv/AI3eP4RovzYn+1OufWrdJirzRIw7VaRQR5E0E3POilK+8dBv6EfSL6t0Xq5biHD0h+k4s9nb1M+80zYNat3mCpPEzHsVZFJPkDQIb0hrfG3ULe1bqPNZX/sRVf0vQ5LvYi1jTCj1q5aSRvqxxiGHidz3KB8+Q7TVz9I+3xqVk/ikq/JkI/U1Rm1SVN0UcSMVSa7m6QD7QSKIqD7snOO/A8KC5buJEut4dvBaAixsg83PkZpeHg6V/vMzDhH2VGB30+qW243ZM2uyBnkGJbrD4PaIh9QeeS3mKZNB4y5XBpE7ytgfUdlb0wj93kubedfudWRGT4BmXHuIHaOb3qHrGkx3WjyQTLxRyKVYe4948CDzB+FAo/RvUeqXx7+KEeXC1XPedsVZ3mzkss68EkMbOsygcQCqTg+2D4HyxS92Xsptnd4vBdc7O5+jE+OrnOUJ9lh2MD4kjkKcm0OhpeaI0EjMI34ePhOCyhgSue4HGCRzoMedEeg4uE8OcZxy4sdmfH3Vp/dfsTZWmzkU1uBJJNGrmZgOIhlBwPYHuHnmrENlrQaB6r0Efq+MdHw9X4/H39vvr9bPaElloqwRsxiQtwcZyVUsW4c94GSBnnjHxoFd6R6D9lWR7+kkHlwDP6CuRu12A9f2YszKP3dLm4lce2OGNVT4MVbPuBHfX12ttp9od4Qitf8AKWuY2nP1ASeuw9onACqO3GeQNOjRNHitNGjghGI41Crnt+J8Se00E1VwuByFe0UUBRRRQRtR02KewaKZFkjcYZWGQR/7v7qg6Jp5tcW6uzxBcxB+bRqCBwcX2lGeWeYHLJ5YKKDr1yNc083P0BkaOJlzL0fJnXOODi+wD345nsBFe0UE3TdMit7BYoUWONRhVUYA/wC/f2mpNFFAUUUUH//Z">
          <a:hlinkClick r:id="rId1"/>
        </xdr:cNvPr>
        <xdr:cNvSpPr>
          <a:spLocks noChangeAspect="1"/>
        </xdr:cNvSpPr>
      </xdr:nvSpPr>
      <xdr:spPr>
        <a:xfrm>
          <a:off x="3238500" y="209550"/>
          <a:ext cx="7048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</xdr:row>
      <xdr:rowOff>0</xdr:rowOff>
    </xdr:from>
    <xdr:ext cx="933450" cy="771525"/>
    <xdr:sp>
      <xdr:nvSpPr>
        <xdr:cNvPr id="1" name="rg_hi" descr="data:image/jpg;base64,/9j/4AAQSkZJRgABAQAAAQABAAD/2wCEAAkGBhISBRMUEhQWFRQWGRkYFhcXFx4fHhkWHRclIh4fHyIdIiYqGx8jIx8hHzAkIycpLC84Jh8xNTAtNyovLCkBCQoKBQUFDQUFDSkYEhgpKSkpKSkpKSkpKSkpKSkpKSkpKSkpKSkpKSkpKSkpKSkpKSkpKSkpKSkpKSkpKSkpKf/AABEIAFUASgMBIgACEQEDEQH/xAAcAAACAwEBAQEAAAAAAAAAAAAABwQGCAUBAwL/xAA+EAACAQMBBAYGBwYHAAAAAAABAgMABBEFBgcSIRMiMUFRgQgUUmFxkSMyQmJyobEVJFNzgsElNKKy0uHw/8QAFAEBAAAAAAAAAAAAAAAAAAAAAP/EABQRAQAAAAAAAAAAAAAAAAAAAAD/2gAMAwEAAhEDEQA/AGZvE2rGn7GyzjHSHqQg98rdnyALH3A1G3Uas1xu4tpHYvJ11dicksJG5k+JGDSz9InVy2vW1uD1UjMhH3nOB8gv5mu56OurcWz9zbk845BIB911x+q0DeooooCiiigKqe9TVGt9291IjFX4VVGBwQzOACD3GrZSl9IjV+DZm3twecshc/gjX/ky/KguW7fa/wDaOx8cxx0q9SYD+IvafcGGG88d1WikH6O2rldorm3J6skYkA+8jAH5h/yp+UGbt/cZG8nJ7DDHj8x586jbkdd9X3jRoThLhWhP4j1k8+IcP9VTN6GpDUbZ7pQOO0uJbWTH8EuTA/wJDKT44pd2d20V8kicmRldfipyKDaVFQ9G1JbjRYZk+rKiuPgwzUygKKKKArM+/DW+n3iugPVt1WIfi+s35tjyrRuraklvpEsz/UiRnb4KM/PurHOoXrTajJK/N5GZ2/Exyf1oL9uGjJ3ljHdDKT8OqP1IrSdZu3Y6qNOsxdsAXuZ4rWIH+EHDTt/sX448K0hmgyjoF6se2M8FwcQ3LSW85P2eKTqv7ijgN8/Gq/qOnvBqckMgw8bMjD7ynBq2b2tmzbbbzSLhoZ3d1YHIDk5kQ+DKxzg9xFQtpj61s9b3w5vytrrx6VF+jc/jjA5+KGgcm4PXum2GMBPWtnKj+W/WX8+IeQpmVnT0f9QZNvniHNZYW4vcUIIP5kedaLoCiiigWu/rXeh2D6EHrXDhP6F6zfoB51nnT7F5tRjijHFJIwRB4sxwKZHpBak77cRxH6kUIKj7zsSx/JR5VV9mB6toVxfHk4/d7X+fIvXcfy48nPiy0Hu0l6jbVwW8B4oLUx28R9siT6R/63LN8MVq6stbqtmDdbZwu2BBC6NIzdhbPUQeLO2Bjwya1LQIfeXOtrvDnhulLWN8qSNjm0coHB00fg6kcx9oEjwqrapoUlpu+uo3IYG7tnjkXmskbQS8Lqe8EfLmDTc337Im72P6aMZltiXGO1oiOuPLAbyPjSai1GR9zksbOWSK8h6MH7IaGUkD3E88fHxoLF6PlvxbfSN7EDf6nUVomkP6ONv/AI3eP4RovzYn+1OufWrdJirzRIw7VaRQR5E0E3POilK+8dBv6EfSL6t0Xq5biHD0h+k4s9nb1M+80zYNat3mCpPEzHsVZFJPkDQIb0hrfG3ULe1bqPNZX/sRVf0vQ5LvYi1jTCj1q5aSRvqxxiGHidz3KB8+Q7TVz9I+3xqVk/ikq/JkI/U1Rm1SVN0UcSMVSa7m6QD7QSKIqD7snOO/A8KC5buJEut4dvBaAixsg83PkZpeHg6V/vMzDhH2VGB30+qW243ZM2uyBnkGJbrD4PaIh9QeeS3mKZNB4y5XBpE7ytgfUdlb0wj93kubedfudWRGT4BmXHuIHaOb3qHrGkx3WjyQTLxRyKVYe4948CDzB+FAo/RvUeqXx7+KEeXC1XPedsVZ3mzkss68EkMbOsygcQCqTg+2D4HyxS92Xsptnd4vBdc7O5+jE+OrnOUJ9lh2MD4kjkKcm0OhpeaI0EjMI34ePhOCyhgSue4HGCRzoMedEeg4uE8OcZxy4sdmfH3Vp/dfsTZWmzkU1uBJJNGrmZgOIhlBwPYHuHnmrENlrQaB6r0Efq+MdHw9X4/H39vvr9bPaElloqwRsxiQtwcZyVUsW4c94GSBnnjHxoFd6R6D9lWR7+kkHlwDP6CuRu12A9f2YszKP3dLm4lce2OGNVT4MVbPuBHfX12ttp9od4Qitf8AKWuY2nP1ASeuw9onACqO3GeQNOjRNHitNGjghGI41Crnt+J8Se00E1VwuByFe0UUBRRRQRtR02KewaKZFkjcYZWGQR/7v7qg6Jp5tcW6uzxBcxB+bRqCBwcX2lGeWeYHLJ5YKKDr1yNc083P0BkaOJlzL0fJnXOODi+wD345nsBFe0UE3TdMit7BYoUWONRhVUYA/wC/f2mpNFFAUUUUH//Z">
          <a:hlinkClick r:id="rId1"/>
        </xdr:cNvPr>
        <xdr:cNvSpPr>
          <a:spLocks noChangeAspect="1"/>
        </xdr:cNvSpPr>
      </xdr:nvSpPr>
      <xdr:spPr>
        <a:xfrm>
          <a:off x="3943350" y="209550"/>
          <a:ext cx="9334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</xdr:row>
      <xdr:rowOff>0</xdr:rowOff>
    </xdr:from>
    <xdr:ext cx="933450" cy="771525"/>
    <xdr:sp>
      <xdr:nvSpPr>
        <xdr:cNvPr id="1" name="rg_hi" descr="data:image/jpg;base64,/9j/4AAQSkZJRgABAQAAAQABAAD/2wCEAAkGBhISBRMUEhQWFRQWGRkYFhcXFx4fHhkWHRclIh4fHyIdIiYqGx8jIx8hHzAkIycpLC84Jh8xNTAtNyovLCkBCQoKBQUFDQUFDSkYEhgpKSkpKSkpKSkpKSkpKSkpKSkpKSkpKSkpKSkpKSkpKSkpKSkpKSkpKSkpKSkpKSkpKf/AABEIAFUASgMBIgACEQEDEQH/xAAcAAACAwEBAQEAAAAAAAAAAAAABwQGCAUBAwL/xAA+EAACAQMBBAYGBwYHAAAAAAABAgMABBEFBgcSIRMiMUFRgQgUUmFxkSMyQmJyobEVJFNzgsElNKKy0uHw/8QAFAEBAAAAAAAAAAAAAAAAAAAAAP/EABQRAQAAAAAAAAAAAAAAAAAAAAD/2gAMAwEAAhEDEQA/AGZvE2rGn7GyzjHSHqQg98rdnyALH3A1G3Uas1xu4tpHYvJ11dicksJG5k+JGDSz9InVy2vW1uD1UjMhH3nOB8gv5mu56OurcWz9zbk845BIB911x+q0DeooooCiiigKqe9TVGt9291IjFX4VVGBwQzOACD3GrZSl9IjV+DZm3twecshc/gjX/ky/KguW7fa/wDaOx8cxx0q9SYD+IvafcGGG88d1WikH6O2rldorm3J6skYkA+8jAH5h/yp+UGbt/cZG8nJ7DDHj8x586jbkdd9X3jRoThLhWhP4j1k8+IcP9VTN6GpDUbZ7pQOO0uJbWTH8EuTA/wJDKT44pd2d20V8kicmRldfipyKDaVFQ9G1JbjRYZk+rKiuPgwzUygKKKKArM+/DW+n3iugPVt1WIfi+s35tjyrRuraklvpEsz/UiRnb4KM/PurHOoXrTajJK/N5GZ2/Exyf1oL9uGjJ3ljHdDKT8OqP1IrSdZu3Y6qNOsxdsAXuZ4rWIH+EHDTt/sX448K0hmgyjoF6se2M8FwcQ3LSW85P2eKTqv7ijgN8/Gq/qOnvBqckMgw8bMjD7ynBq2b2tmzbbbzSLhoZ3d1YHIDk5kQ+DKxzg9xFQtpj61s9b3w5vytrrx6VF+jc/jjA5+KGgcm4PXum2GMBPWtnKj+W/WX8+IeQpmVnT0f9QZNvniHNZYW4vcUIIP5kedaLoCiiigWu/rXeh2D6EHrXDhP6F6zfoB51nnT7F5tRjijHFJIwRB4sxwKZHpBak77cRxH6kUIKj7zsSx/JR5VV9mB6toVxfHk4/d7X+fIvXcfy48nPiy0Hu0l6jbVwW8B4oLUx28R9siT6R/63LN8MVq6stbqtmDdbZwu2BBC6NIzdhbPUQeLO2Bjwya1LQIfeXOtrvDnhulLWN8qSNjm0coHB00fg6kcx9oEjwqrapoUlpu+uo3IYG7tnjkXmskbQS8Lqe8EfLmDTc337Im72P6aMZltiXGO1oiOuPLAbyPjSai1GR9zksbOWSK8h6MH7IaGUkD3E88fHxoLF6PlvxbfSN7EDf6nUVomkP6ONv/AI3eP4RovzYn+1OufWrdJirzRIw7VaRQR5E0E3POilK+8dBv6EfSL6t0Xq5biHD0h+k4s9nb1M+80zYNat3mCpPEzHsVZFJPkDQIb0hrfG3ULe1bqPNZX/sRVf0vQ5LvYi1jTCj1q5aSRvqxxiGHidz3KB8+Q7TVz9I+3xqVk/ikq/JkI/U1Rm1SVN0UcSMVSa7m6QD7QSKIqD7snOO/A8KC5buJEut4dvBaAixsg83PkZpeHg6V/vMzDhH2VGB30+qW243ZM2uyBnkGJbrD4PaIh9QeeS3mKZNB4y5XBpE7ytgfUdlb0wj93kubedfudWRGT4BmXHuIHaOb3qHrGkx3WjyQTLxRyKVYe4948CDzB+FAo/RvUeqXx7+KEeXC1XPedsVZ3mzkss68EkMbOsygcQCqTg+2D4HyxS92Xsptnd4vBdc7O5+jE+OrnOUJ9lh2MD4kjkKcm0OhpeaI0EjMI34ePhOCyhgSue4HGCRzoMedEeg4uE8OcZxy4sdmfH3Vp/dfsTZWmzkU1uBJJNGrmZgOIhlBwPYHuHnmrENlrQaB6r0Efq+MdHw9X4/H39vvr9bPaElloqwRsxiQtwcZyVUsW4c94GSBnnjHxoFd6R6D9lWR7+kkHlwDP6CuRu12A9f2YszKP3dLm4lce2OGNVT4MVbPuBHfX12ttp9od4Qitf8AKWuY2nP1ASeuw9onACqO3GeQNOjRNHitNGjghGI41Crnt+J8Se00E1VwuByFe0UUBRRRQRtR02KewaKZFkjcYZWGQR/7v7qg6Jp5tcW6uzxBcxB+bRqCBwcX2lGeWeYHLJ5YKKDr1yNc083P0BkaOJlzL0fJnXOODi+wD345nsBFe0UE3TdMit7BYoUWONRhVUYA/wC/f2mpNFFAUUUUH//Z">
          <a:hlinkClick r:id="rId1"/>
        </xdr:cNvPr>
        <xdr:cNvSpPr>
          <a:spLocks noChangeAspect="1"/>
        </xdr:cNvSpPr>
      </xdr:nvSpPr>
      <xdr:spPr>
        <a:xfrm>
          <a:off x="4276725" y="209550"/>
          <a:ext cx="9334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</xdr:row>
      <xdr:rowOff>0</xdr:rowOff>
    </xdr:from>
    <xdr:ext cx="781050" cy="857250"/>
    <xdr:sp>
      <xdr:nvSpPr>
        <xdr:cNvPr id="1" name="rg_hi" descr="data:image/jpg;base64,/9j/4AAQSkZJRgABAQAAAQABAAD/2wCEAAkGBhISBRMUEhQWFRQWGRkYFhcXFx4fHhkWHRclIh4fHyIdIiYqGx8jIx8hHzAkIycpLC84Jh8xNTAtNyovLCkBCQoKBQUFDQUFDSkYEhgpKSkpKSkpKSkpKSkpKSkpKSkpKSkpKSkpKSkpKSkpKSkpKSkpKSkpKSkpKSkpKSkpKf/AABEIAFUASgMBIgACEQEDEQH/xAAcAAACAwEBAQEAAAAAAAAAAAAABwQGCAUBAwL/xAA+EAACAQMBBAYGBwYHAAAAAAABAgMABBEFBgcSIRMiMUFRgQgUUmFxkSMyQmJyobEVJFNzgsElNKKy0uHw/8QAFAEBAAAAAAAAAAAAAAAAAAAAAP/EABQRAQAAAAAAAAAAAAAAAAAAAAD/2gAMAwEAAhEDEQA/AGZvE2rGn7GyzjHSHqQg98rdnyALH3A1G3Uas1xu4tpHYvJ11dicksJG5k+JGDSz9InVy2vW1uD1UjMhH3nOB8gv5mu56OurcWz9zbk845BIB911x+q0DeooooCiiigKqe9TVGt9291IjFX4VVGBwQzOACD3GrZSl9IjV+DZm3twecshc/gjX/ky/KguW7fa/wDaOx8cxx0q9SYD+IvafcGGG88d1WikH6O2rldorm3J6skYkA+8jAH5h/yp+UGbt/cZG8nJ7DDHj8x586jbkdd9X3jRoThLhWhP4j1k8+IcP9VTN6GpDUbZ7pQOO0uJbWTH8EuTA/wJDKT44pd2d20V8kicmRldfipyKDaVFQ9G1JbjRYZk+rKiuPgwzUygKKKKArM+/DW+n3iugPVt1WIfi+s35tjyrRuraklvpEsz/UiRnb4KM/PurHOoXrTajJK/N5GZ2/Exyf1oL9uGjJ3ljHdDKT8OqP1IrSdZu3Y6qNOsxdsAXuZ4rWIH+EHDTt/sX448K0hmgyjoF6se2M8FwcQ3LSW85P2eKTqv7ijgN8/Gq/qOnvBqckMgw8bMjD7ynBq2b2tmzbbbzSLhoZ3d1YHIDk5kQ+DKxzg9xFQtpj61s9b3w5vytrrx6VF+jc/jjA5+KGgcm4PXum2GMBPWtnKj+W/WX8+IeQpmVnT0f9QZNvniHNZYW4vcUIIP5kedaLoCiiigWu/rXeh2D6EHrXDhP6F6zfoB51nnT7F5tRjijHFJIwRB4sxwKZHpBak77cRxH6kUIKj7zsSx/JR5VV9mB6toVxfHk4/d7X+fIvXcfy48nPiy0Hu0l6jbVwW8B4oLUx28R9siT6R/63LN8MVq6stbqtmDdbZwu2BBC6NIzdhbPUQeLO2Bjwya1LQIfeXOtrvDnhulLWN8qSNjm0coHB00fg6kcx9oEjwqrapoUlpu+uo3IYG7tnjkXmskbQS8Lqe8EfLmDTc337Im72P6aMZltiXGO1oiOuPLAbyPjSai1GR9zksbOWSK8h6MH7IaGUkD3E88fHxoLF6PlvxbfSN7EDf6nUVomkP6ONv/AI3eP4RovzYn+1OufWrdJirzRIw7VaRQR5E0E3POilK+8dBv6EfSL6t0Xq5biHD0h+k4s9nb1M+80zYNat3mCpPEzHsVZFJPkDQIb0hrfG3ULe1bqPNZX/sRVf0vQ5LvYi1jTCj1q5aSRvqxxiGHidz3KB8+Q7TVz9I+3xqVk/ikq/JkI/U1Rm1SVN0UcSMVSa7m6QD7QSKIqD7snOO/A8KC5buJEut4dvBaAixsg83PkZpeHg6V/vMzDhH2VGB30+qW243ZM2uyBnkGJbrD4PaIh9QeeS3mKZNB4y5XBpE7ytgfUdlb0wj93kubedfudWRGT4BmXHuIHaOb3qHrGkx3WjyQTLxRyKVYe4948CDzB+FAo/RvUeqXx7+KEeXC1XPedsVZ3mzkss68EkMbOsygcQCqTg+2D4HyxS92Xsptnd4vBdc7O5+jE+OrnOUJ9lh2MD4kjkKcm0OhpeaI0EjMI34ePhOCyhgSue4HGCRzoMedEeg4uE8OcZxy4sdmfH3Vp/dfsTZWmzkU1uBJJNGrmZgOIhlBwPYHuHnmrENlrQaB6r0Efq+MdHw9X4/H39vvr9bPaElloqwRsxiQtwcZyVUsW4c94GSBnnjHxoFd6R6D9lWR7+kkHlwDP6CuRu12A9f2YszKP3dLm4lce2OGNVT4MVbPuBHfX12ttp9od4Qitf8AKWuY2nP1ASeuw9onACqO3GeQNOjRNHitNGjghGI41Crnt+J8Se00E1VwuByFe0UUBRRRQRtR02KewaKZFkjcYZWGQR/7v7qg6Jp5tcW6uzxBcxB+bRqCBwcX2lGeWeYHLJ5YKKDr1yNc083P0BkaOJlzL0fJnXOODi+wD345nsBFe0UE3TdMit7BYoUWONRhVUYA/wC/f2mpNFFAUUUUH//Z">
          <a:hlinkClick r:id="rId1"/>
        </xdr:cNvPr>
        <xdr:cNvSpPr>
          <a:spLocks noChangeAspect="1"/>
        </xdr:cNvSpPr>
      </xdr:nvSpPr>
      <xdr:spPr>
        <a:xfrm>
          <a:off x="3276600" y="209550"/>
          <a:ext cx="7810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</xdr:row>
      <xdr:rowOff>0</xdr:rowOff>
    </xdr:from>
    <xdr:ext cx="771525" cy="857250"/>
    <xdr:sp>
      <xdr:nvSpPr>
        <xdr:cNvPr id="1" name="rg_hi" descr="data:image/jpg;base64,/9j/4AAQSkZJRgABAQAAAQABAAD/2wCEAAkGBhISBRMUEhQWFRQWGRkYFhcXFx4fHhkWHRclIh4fHyIdIiYqGx8jIx8hHzAkIycpLC84Jh8xNTAtNyovLCkBCQoKBQUFDQUFDSkYEhgpKSkpKSkpKSkpKSkpKSkpKSkpKSkpKSkpKSkpKSkpKSkpKSkpKSkpKSkpKSkpKSkpKf/AABEIAFUASgMBIgACEQEDEQH/xAAcAAACAwEBAQEAAAAAAAAAAAAABwQGCAUBAwL/xAA+EAACAQMBBAYGBwYHAAAAAAABAgMABBEFBgcSIRMiMUFRgQgUUmFxkSMyQmJyobEVJFNzgsElNKKy0uHw/8QAFAEBAAAAAAAAAAAAAAAAAAAAAP/EABQRAQAAAAAAAAAAAAAAAAAAAAD/2gAMAwEAAhEDEQA/AGZvE2rGn7GyzjHSHqQg98rdnyALH3A1G3Uas1xu4tpHYvJ11dicksJG5k+JGDSz9InVy2vW1uD1UjMhH3nOB8gv5mu56OurcWz9zbk845BIB911x+q0DeooooCiiigKqe9TVGt9291IjFX4VVGBwQzOACD3GrZSl9IjV+DZm3twecshc/gjX/ky/KguW7fa/wDaOx8cxx0q9SYD+IvafcGGG88d1WikH6O2rldorm3J6skYkA+8jAH5h/yp+UGbt/cZG8nJ7DDHj8x586jbkdd9X3jRoThLhWhP4j1k8+IcP9VTN6GpDUbZ7pQOO0uJbWTH8EuTA/wJDKT44pd2d20V8kicmRldfipyKDaVFQ9G1JbjRYZk+rKiuPgwzUygKKKKArM+/DW+n3iugPVt1WIfi+s35tjyrRuraklvpEsz/UiRnb4KM/PurHOoXrTajJK/N5GZ2/Exyf1oL9uGjJ3ljHdDKT8OqP1IrSdZu3Y6qNOsxdsAXuZ4rWIH+EHDTt/sX448K0hmgyjoF6se2M8FwcQ3LSW85P2eKTqv7ijgN8/Gq/qOnvBqckMgw8bMjD7ynBq2b2tmzbbbzSLhoZ3d1YHIDk5kQ+DKxzg9xFQtpj61s9b3w5vytrrx6VF+jc/jjA5+KGgcm4PXum2GMBPWtnKj+W/WX8+IeQpmVnT0f9QZNvniHNZYW4vcUIIP5kedaLoCiiigWu/rXeh2D6EHrXDhP6F6zfoB51nnT7F5tRjijHFJIwRB4sxwKZHpBak77cRxH6kUIKj7zsSx/JR5VV9mB6toVxfHk4/d7X+fIvXcfy48nPiy0Hu0l6jbVwW8B4oLUx28R9siT6R/63LN8MVq6stbqtmDdbZwu2BBC6NIzdhbPUQeLO2Bjwya1LQIfeXOtrvDnhulLWN8qSNjm0coHB00fg6kcx9oEjwqrapoUlpu+uo3IYG7tnjkXmskbQS8Lqe8EfLmDTc337Im72P6aMZltiXGO1oiOuPLAbyPjSai1GR9zksbOWSK8h6MH7IaGUkD3E88fHxoLF6PlvxbfSN7EDf6nUVomkP6ONv/AI3eP4RovzYn+1OufWrdJirzRIw7VaRQR5E0E3POilK+8dBv6EfSL6t0Xq5biHD0h+k4s9nb1M+80zYNat3mCpPEzHsVZFJPkDQIb0hrfG3ULe1bqPNZX/sRVf0vQ5LvYi1jTCj1q5aSRvqxxiGHidz3KB8+Q7TVz9I+3xqVk/ikq/JkI/U1Rm1SVN0UcSMVSa7m6QD7QSKIqD7snOO/A8KC5buJEut4dvBaAixsg83PkZpeHg6V/vMzDhH2VGB30+qW243ZM2uyBnkGJbrD4PaIh9QeeS3mKZNB4y5XBpE7ytgfUdlb0wj93kubedfudWRGT4BmXHuIHaOb3qHrGkx3WjyQTLxRyKVYe4948CDzB+FAo/RvUeqXx7+KEeXC1XPedsVZ3mzkss68EkMbOsygcQCqTg+2D4HyxS92Xsptnd4vBdc7O5+jE+OrnOUJ9lh2MD4kjkKcm0OhpeaI0EjMI34ePhOCyhgSue4HGCRzoMedEeg4uE8OcZxy4sdmfH3Vp/dfsTZWmzkU1uBJJNGrmZgOIhlBwPYHuHnmrENlrQaB6r0Efq+MdHw9X4/H39vvr9bPaElloqwRsxiQtwcZyVUsW4c94GSBnnjHxoFd6R6D9lWR7+kkHlwDP6CuRu12A9f2YszKP3dLm4lce2OGNVT4MVbPuBHfX12ttp9od4Qitf8AKWuY2nP1ASeuw9onACqO3GeQNOjRNHitNGjghGI41Crnt+J8Se00E1VwuByFe0UUBRRRQRtR02KewaKZFkjcYZWGQR/7v7qg6Jp5tcW6uzxBcxB+bRqCBwcX2lGeWeYHLJ5YKKDr1yNc083P0BkaOJlzL0fJnXOODi+wD345nsBFe0UE3TdMit7BYoUWONRhVUYA/wC/f2mpNFFAUUUUH//Z">
          <a:hlinkClick r:id="rId1"/>
        </xdr:cNvPr>
        <xdr:cNvSpPr>
          <a:spLocks noChangeAspect="1"/>
        </xdr:cNvSpPr>
      </xdr:nvSpPr>
      <xdr:spPr>
        <a:xfrm>
          <a:off x="3362325" y="209550"/>
          <a:ext cx="7715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</xdr:row>
      <xdr:rowOff>0</xdr:rowOff>
    </xdr:from>
    <xdr:ext cx="771525" cy="857250"/>
    <xdr:sp>
      <xdr:nvSpPr>
        <xdr:cNvPr id="1" name="rg_hi" descr="data:image/jpg;base64,/9j/4AAQSkZJRgABAQAAAQABAAD/2wCEAAkGBhISBRMUEhQWFRQWGRkYFhcXFx4fHhkWHRclIh4fHyIdIiYqGx8jIx8hHzAkIycpLC84Jh8xNTAtNyovLCkBCQoKBQUFDQUFDSkYEhgpKSkpKSkpKSkpKSkpKSkpKSkpKSkpKSkpKSkpKSkpKSkpKSkpKSkpKSkpKSkpKSkpKf/AABEIAFUASgMBIgACEQEDEQH/xAAcAAACAwEBAQEAAAAAAAAAAAAABwQGCAUBAwL/xAA+EAACAQMBBAYGBwYHAAAAAAABAgMABBEFBgcSIRMiMUFRgQgUUmFxkSMyQmJyobEVJFNzgsElNKKy0uHw/8QAFAEBAAAAAAAAAAAAAAAAAAAAAP/EABQRAQAAAAAAAAAAAAAAAAAAAAD/2gAMAwEAAhEDEQA/AGZvE2rGn7GyzjHSHqQg98rdnyALH3A1G3Uas1xu4tpHYvJ11dicksJG5k+JGDSz9InVy2vW1uD1UjMhH3nOB8gv5mu56OurcWz9zbk845BIB911x+q0DeooooCiiigKqe9TVGt9291IjFX4VVGBwQzOACD3GrZSl9IjV+DZm3twecshc/gjX/ky/KguW7fa/wDaOx8cxx0q9SYD+IvafcGGG88d1WikH6O2rldorm3J6skYkA+8jAH5h/yp+UGbt/cZG8nJ7DDHj8x586jbkdd9X3jRoThLhWhP4j1k8+IcP9VTN6GpDUbZ7pQOO0uJbWTH8EuTA/wJDKT44pd2d20V8kicmRldfipyKDaVFQ9G1JbjRYZk+rKiuPgwzUygKKKKArM+/DW+n3iugPVt1WIfi+s35tjyrRuraklvpEsz/UiRnb4KM/PurHOoXrTajJK/N5GZ2/Exyf1oL9uGjJ3ljHdDKT8OqP1IrSdZu3Y6qNOsxdsAXuZ4rWIH+EHDTt/sX448K0hmgyjoF6se2M8FwcQ3LSW85P2eKTqv7ijgN8/Gq/qOnvBqckMgw8bMjD7ynBq2b2tmzbbbzSLhoZ3d1YHIDk5kQ+DKxzg9xFQtpj61s9b3w5vytrrx6VF+jc/jjA5+KGgcm4PXum2GMBPWtnKj+W/WX8+IeQpmVnT0f9QZNvniHNZYW4vcUIIP5kedaLoCiiigWu/rXeh2D6EHrXDhP6F6zfoB51nnT7F5tRjijHFJIwRB4sxwKZHpBak77cRxH6kUIKj7zsSx/JR5VV9mB6toVxfHk4/d7X+fIvXcfy48nPiy0Hu0l6jbVwW8B4oLUx28R9siT6R/63LN8MVq6stbqtmDdbZwu2BBC6NIzdhbPUQeLO2Bjwya1LQIfeXOtrvDnhulLWN8qSNjm0coHB00fg6kcx9oEjwqrapoUlpu+uo3IYG7tnjkXmskbQS8Lqe8EfLmDTc337Im72P6aMZltiXGO1oiOuPLAbyPjSai1GR9zksbOWSK8h6MH7IaGUkD3E88fHxoLF6PlvxbfSN7EDf6nUVomkP6ONv/AI3eP4RovzYn+1OufWrdJirzRIw7VaRQR5E0E3POilK+8dBv6EfSL6t0Xq5biHD0h+k4s9nb1M+80zYNat3mCpPEzHsVZFJPkDQIb0hrfG3ULe1bqPNZX/sRVf0vQ5LvYi1jTCj1q5aSRvqxxiGHidz3KB8+Q7TVz9I+3xqVk/ikq/JkI/U1Rm1SVN0UcSMVSa7m6QD7QSKIqD7snOO/A8KC5buJEut4dvBaAixsg83PkZpeHg6V/vMzDhH2VGB30+qW243ZM2uyBnkGJbrD4PaIh9QeeS3mKZNB4y5XBpE7ytgfUdlb0wj93kubedfudWRGT4BmXHuIHaOb3qHrGkx3WjyQTLxRyKVYe4948CDzB+FAo/RvUeqXx7+KEeXC1XPedsVZ3mzkss68EkMbOsygcQCqTg+2D4HyxS92Xsptnd4vBdc7O5+jE+OrnOUJ9lh2MD4kjkKcm0OhpeaI0EjMI34ePhOCyhgSue4HGCRzoMedEeg4uE8OcZxy4sdmfH3Vp/dfsTZWmzkU1uBJJNGrmZgOIhlBwPYHuHnmrENlrQaB6r0Efq+MdHw9X4/H39vvr9bPaElloqwRsxiQtwcZyVUsW4c94GSBnnjHxoFd6R6D9lWR7+kkHlwDP6CuRu12A9f2YszKP3dLm4lce2OGNVT4MVbPuBHfX12ttp9od4Qitf8AKWuY2nP1ASeuw9onACqO3GeQNOjRNHitNGjghGI41Crnt+J8Se00E1VwuByFe0UUBRRRQRtR02KewaKZFkjcYZWGQR/7v7qg6Jp5tcW6uzxBcxB+bRqCBwcX2lGeWeYHLJ5YKKDr1yNc083P0BkaOJlzL0fJnXOODi+wD345nsBFe0UE3TdMit7BYoUWONRhVUYA/wC/f2mpNFFAUUUUH//Z">
          <a:hlinkClick r:id="rId1"/>
        </xdr:cNvPr>
        <xdr:cNvSpPr>
          <a:spLocks noChangeAspect="1"/>
        </xdr:cNvSpPr>
      </xdr:nvSpPr>
      <xdr:spPr>
        <a:xfrm>
          <a:off x="3362325" y="209550"/>
          <a:ext cx="7715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</xdr:row>
      <xdr:rowOff>0</xdr:rowOff>
    </xdr:from>
    <xdr:ext cx="781050" cy="857250"/>
    <xdr:sp>
      <xdr:nvSpPr>
        <xdr:cNvPr id="1" name="rg_hi" descr="data:image/jpg;base64,/9j/4AAQSkZJRgABAQAAAQABAAD/2wCEAAkGBhISBRMUEhQWFRQWGRkYFhcXFx4fHhkWHRclIh4fHyIdIiYqGx8jIx8hHzAkIycpLC84Jh8xNTAtNyovLCkBCQoKBQUFDQUFDSkYEhgpKSkpKSkpKSkpKSkpKSkpKSkpKSkpKSkpKSkpKSkpKSkpKSkpKSkpKSkpKSkpKSkpKf/AABEIAFUASgMBIgACEQEDEQH/xAAcAAACAwEBAQEAAAAAAAAAAAAABwQGCAUBAwL/xAA+EAACAQMBBAYGBwYHAAAAAAABAgMABBEFBgcSIRMiMUFRgQgUUmFxkSMyQmJyobEVJFNzgsElNKKy0uHw/8QAFAEBAAAAAAAAAAAAAAAAAAAAAP/EABQRAQAAAAAAAAAAAAAAAAAAAAD/2gAMAwEAAhEDEQA/AGZvE2rGn7GyzjHSHqQg98rdnyALH3A1G3Uas1xu4tpHYvJ11dicksJG5k+JGDSz9InVy2vW1uD1UjMhH3nOB8gv5mu56OurcWz9zbk845BIB911x+q0DeooooCiiigKqe9TVGt9291IjFX4VVGBwQzOACD3GrZSl9IjV+DZm3twecshc/gjX/ky/KguW7fa/wDaOx8cxx0q9SYD+IvafcGGG88d1WikH6O2rldorm3J6skYkA+8jAH5h/yp+UGbt/cZG8nJ7DDHj8x586jbkdd9X3jRoThLhWhP4j1k8+IcP9VTN6GpDUbZ7pQOO0uJbWTH8EuTA/wJDKT44pd2d20V8kicmRldfipyKDaVFQ9G1JbjRYZk+rKiuPgwzUygKKKKArM+/DW+n3iugPVt1WIfi+s35tjyrRuraklvpEsz/UiRnb4KM/PurHOoXrTajJK/N5GZ2/Exyf1oL9uGjJ3ljHdDKT8OqP1IrSdZu3Y6qNOsxdsAXuZ4rWIH+EHDTt/sX448K0hmgyjoF6se2M8FwcQ3LSW85P2eKTqv7ijgN8/Gq/qOnvBqckMgw8bMjD7ynBq2b2tmzbbbzSLhoZ3d1YHIDk5kQ+DKxzg9xFQtpj61s9b3w5vytrrx6VF+jc/jjA5+KGgcm4PXum2GMBPWtnKj+W/WX8+IeQpmVnT0f9QZNvniHNZYW4vcUIIP5kedaLoCiiigWu/rXeh2D6EHrXDhP6F6zfoB51nnT7F5tRjijHFJIwRB4sxwKZHpBak77cRxH6kUIKj7zsSx/JR5VV9mB6toVxfHk4/d7X+fIvXcfy48nPiy0Hu0l6jbVwW8B4oLUx28R9siT6R/63LN8MVq6stbqtmDdbZwu2BBC6NIzdhbPUQeLO2Bjwya1LQIfeXOtrvDnhulLWN8qSNjm0coHB00fg6kcx9oEjwqrapoUlpu+uo3IYG7tnjkXmskbQS8Lqe8EfLmDTc337Im72P6aMZltiXGO1oiOuPLAbyPjSai1GR9zksbOWSK8h6MH7IaGUkD3E88fHxoLF6PlvxbfSN7EDf6nUVomkP6ONv/AI3eP4RovzYn+1OufWrdJirzRIw7VaRQR5E0E3POilK+8dBv6EfSL6t0Xq5biHD0h+k4s9nb1M+80zYNat3mCpPEzHsVZFJPkDQIb0hrfG3ULe1bqPNZX/sRVf0vQ5LvYi1jTCj1q5aSRvqxxiGHidz3KB8+Q7TVz9I+3xqVk/ikq/JkI/U1Rm1SVN0UcSMVSa7m6QD7QSKIqD7snOO/A8KC5buJEut4dvBaAixsg83PkZpeHg6V/vMzDhH2VGB30+qW243ZM2uyBnkGJbrD4PaIh9QeeS3mKZNB4y5XBpE7ytgfUdlb0wj93kubedfudWRGT4BmXHuIHaOb3qHrGkx3WjyQTLxRyKVYe4948CDzB+FAo/RvUeqXx7+KEeXC1XPedsVZ3mzkss68EkMbOsygcQCqTg+2D4HyxS92Xsptnd4vBdc7O5+jE+OrnOUJ9lh2MD4kjkKcm0OhpeaI0EjMI34ePhOCyhgSue4HGCRzoMedEeg4uE8OcZxy4sdmfH3Vp/dfsTZWmzkU1uBJJNGrmZgOIhlBwPYHuHnmrENlrQaB6r0Efq+MdHw9X4/H39vvr9bPaElloqwRsxiQtwcZyVUsW4c94GSBnnjHxoFd6R6D9lWR7+kkHlwDP6CuRu12A9f2YszKP3dLm4lce2OGNVT4MVbPuBHfX12ttp9od4Qitf8AKWuY2nP1ASeuw9onACqO3GeQNOjRNHitNGjghGI41Crnt+J8Se00E1VwuByFe0UUBRRRQRtR02KewaKZFkjcYZWGQR/7v7qg6Jp5tcW6uzxBcxB+bRqCBwcX2lGeWeYHLJ5YKKDr1yNc083P0BkaOJlzL0fJnXOODi+wD345nsBFe0UE3TdMit7BYoUWONRhVUYA/wC/f2mpNFFAUUUUH//Z">
          <a:hlinkClick r:id="rId1"/>
        </xdr:cNvPr>
        <xdr:cNvSpPr>
          <a:spLocks noChangeAspect="1"/>
        </xdr:cNvSpPr>
      </xdr:nvSpPr>
      <xdr:spPr>
        <a:xfrm>
          <a:off x="3362325" y="209550"/>
          <a:ext cx="7810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885825" cy="857250"/>
    <xdr:sp>
      <xdr:nvSpPr>
        <xdr:cNvPr id="2" name="rg_hi" descr="data:image/jpg;base64,/9j/4AAQSkZJRgABAQAAAQABAAD/2wCEAAkGBhISBRMUEhQWFRQWGRkYFhcXFx4fHhkWHRclIh4fHyIdIiYqGx8jIx8hHzAkIycpLC84Jh8xNTAtNyovLCkBCQoKBQUFDQUFDSkYEhgpKSkpKSkpKSkpKSkpKSkpKSkpKSkpKSkpKSkpKSkpKSkpKSkpKSkpKSkpKSkpKSkpKf/AABEIAFUASgMBIgACEQEDEQH/xAAcAAACAwEBAQEAAAAAAAAAAAAABwQGCAUBAwL/xAA+EAACAQMBBAYGBwYHAAAAAAABAgMABBEFBgcSIRMiMUFRgQgUUmFxkSMyQmJyobEVJFNzgsElNKKy0uHw/8QAFAEBAAAAAAAAAAAAAAAAAAAAAP/EABQRAQAAAAAAAAAAAAAAAAAAAAD/2gAMAwEAAhEDEQA/AGZvE2rGn7GyzjHSHqQg98rdnyALH3A1G3Uas1xu4tpHYvJ11dicksJG5k+JGDSz9InVy2vW1uD1UjMhH3nOB8gv5mu56OurcWz9zbk845BIB911x+q0DeooooCiiigKqe9TVGt9291IjFX4VVGBwQzOACD3GrZSl9IjV+DZm3twecshc/gjX/ky/KguW7fa/wDaOx8cxx0q9SYD+IvafcGGG88d1WikH6O2rldorm3J6skYkA+8jAH5h/yp+UGbt/cZG8nJ7DDHj8x586jbkdd9X3jRoThLhWhP4j1k8+IcP9VTN6GpDUbZ7pQOO0uJbWTH8EuTA/wJDKT44pd2d20V8kicmRldfipyKDaVFQ9G1JbjRYZk+rKiuPgwzUygKKKKArM+/DW+n3iugPVt1WIfi+s35tjyrRuraklvpEsz/UiRnb4KM/PurHOoXrTajJK/N5GZ2/Exyf1oL9uGjJ3ljHdDKT8OqP1IrSdZu3Y6qNOsxdsAXuZ4rWIH+EHDTt/sX448K0hmgyjoF6se2M8FwcQ3LSW85P2eKTqv7ijgN8/Gq/qOnvBqckMgw8bMjD7ynBq2b2tmzbbbzSLhoZ3d1YHIDk5kQ+DKxzg9xFQtpj61s9b3w5vytrrx6VF+jc/jjA5+KGgcm4PXum2GMBPWtnKj+W/WX8+IeQpmVnT0f9QZNvniHNZYW4vcUIIP5kedaLoCiiigWu/rXeh2D6EHrXDhP6F6zfoB51nnT7F5tRjijHFJIwRB4sxwKZHpBak77cRxH6kUIKj7zsSx/JR5VV9mB6toVxfHk4/d7X+fIvXcfy48nPiy0Hu0l6jbVwW8B4oLUx28R9siT6R/63LN8MVq6stbqtmDdbZwu2BBC6NIzdhbPUQeLO2Bjwya1LQIfeXOtrvDnhulLWN8qSNjm0coHB00fg6kcx9oEjwqrapoUlpu+uo3IYG7tnjkXmskbQS8Lqe8EfLmDTc337Im72P6aMZltiXGO1oiOuPLAbyPjSai1GR9zksbOWSK8h6MH7IaGUkD3E88fHxoLF6PlvxbfSN7EDf6nUVomkP6ONv/AI3eP4RovzYn+1OufWrdJirzRIw7VaRQR5E0E3POilK+8dBv6EfSL6t0Xq5biHD0h+k4s9nb1M+80zYNat3mCpPEzHsVZFJPkDQIb0hrfG3ULe1bqPNZX/sRVf0vQ5LvYi1jTCj1q5aSRvqxxiGHidz3KB8+Q7TVz9I+3xqVk/ikq/JkI/U1Rm1SVN0UcSMVSa7m6QD7QSKIqD7snOO/A8KC5buJEut4dvBaAixsg83PkZpeHg6V/vMzDhH2VGB30+qW243ZM2uyBnkGJbrD4PaIh9QeeS3mKZNB4y5XBpE7ytgfUdlb0wj93kubedfudWRGT4BmXHuIHaOb3qHrGkx3WjyQTLxRyKVYe4948CDzB+FAo/RvUeqXx7+KEeXC1XPedsVZ3mzkss68EkMbOsygcQCqTg+2D4HyxS92Xsptnd4vBdc7O5+jE+OrnOUJ9lh2MD4kjkKcm0OhpeaI0EjMI34ePhOCyhgSue4HGCRzoMedEeg4uE8OcZxy4sdmfH3Vp/dfsTZWmzkU1uBJJNGrmZgOIhlBwPYHuHnmrENlrQaB6r0Efq+MdHw9X4/H39vvr9bPaElloqwRsxiQtwcZyVUsW4c94GSBnnjHxoFd6R6D9lWR7+kkHlwDP6CuRu12A9f2YszKP3dLm4lce2OGNVT4MVbPuBHfX12ttp9od4Qitf8AKWuY2nP1ASeuw9onACqO3GeQNOjRNHitNGjghGI41Crnt+J8Se00E1VwuByFe0UUBRRRQRtR02KewaKZFkjcYZWGQR/7v7qg6Jp5tcW6uzxBcxB+bRqCBwcX2lGeWeYHLJ5YKKDr1yNc083P0BkaOJlzL0fJnXOODi+wD345nsBFe0UE3TdMit7BYoUWONRhVUYA/wC/f2mpNFFAUUUUH//Z">
          <a:hlinkClick r:id="rId2"/>
        </xdr:cNvPr>
        <xdr:cNvSpPr>
          <a:spLocks noChangeAspect="1"/>
        </xdr:cNvSpPr>
      </xdr:nvSpPr>
      <xdr:spPr>
        <a:xfrm>
          <a:off x="3362325" y="209550"/>
          <a:ext cx="8858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</xdr:row>
      <xdr:rowOff>0</xdr:rowOff>
    </xdr:from>
    <xdr:ext cx="933450" cy="838200"/>
    <xdr:sp>
      <xdr:nvSpPr>
        <xdr:cNvPr id="1" name="rg_hi" descr="data:image/jpg;base64,/9j/4AAQSkZJRgABAQAAAQABAAD/2wCEAAkGBhISBRMUEhQWFRQWGRkYFhcXFx4fHhkWHRclIh4fHyIdIiYqGx8jIx8hHzAkIycpLC84Jh8xNTAtNyovLCkBCQoKBQUFDQUFDSkYEhgpKSkpKSkpKSkpKSkpKSkpKSkpKSkpKSkpKSkpKSkpKSkpKSkpKSkpKSkpKSkpKSkpKf/AABEIAFUASgMBIgACEQEDEQH/xAAcAAACAwEBAQEAAAAAAAAAAAAABwQGCAUBAwL/xAA+EAACAQMBBAYGBwYHAAAAAAABAgMABBEFBgcSIRMiMUFRgQgUUmFxkSMyQmJyobEVJFNzgsElNKKy0uHw/8QAFAEBAAAAAAAAAAAAAAAAAAAAAP/EABQRAQAAAAAAAAAAAAAAAAAAAAD/2gAMAwEAAhEDEQA/AGZvE2rGn7GyzjHSHqQg98rdnyALH3A1G3Uas1xu4tpHYvJ11dicksJG5k+JGDSz9InVy2vW1uD1UjMhH3nOB8gv5mu56OurcWz9zbk845BIB911x+q0DeooooCiiigKqe9TVGt9291IjFX4VVGBwQzOACD3GrZSl9IjV+DZm3twecshc/gjX/ky/KguW7fa/wDaOx8cxx0q9SYD+IvafcGGG88d1WikH6O2rldorm3J6skYkA+8jAH5h/yp+UGbt/cZG8nJ7DDHj8x586jbkdd9X3jRoThLhWhP4j1k8+IcP9VTN6GpDUbZ7pQOO0uJbWTH8EuTA/wJDKT44pd2d20V8kicmRldfipyKDaVFQ9G1JbjRYZk+rKiuPgwzUygKKKKArM+/DW+n3iugPVt1WIfi+s35tjyrRuraklvpEsz/UiRnb4KM/PurHOoXrTajJK/N5GZ2/Exyf1oL9uGjJ3ljHdDKT8OqP1IrSdZu3Y6qNOsxdsAXuZ4rWIH+EHDTt/sX448K0hmgyjoF6se2M8FwcQ3LSW85P2eKTqv7ijgN8/Gq/qOnvBqckMgw8bMjD7ynBq2b2tmzbbbzSLhoZ3d1YHIDk5kQ+DKxzg9xFQtpj61s9b3w5vytrrx6VF+jc/jjA5+KGgcm4PXum2GMBPWtnKj+W/WX8+IeQpmVnT0f9QZNvniHNZYW4vcUIIP5kedaLoCiiigWu/rXeh2D6EHrXDhP6F6zfoB51nnT7F5tRjijHFJIwRB4sxwKZHpBak77cRxH6kUIKj7zsSx/JR5VV9mB6toVxfHk4/d7X+fIvXcfy48nPiy0Hu0l6jbVwW8B4oLUx28R9siT6R/63LN8MVq6stbqtmDdbZwu2BBC6NIzdhbPUQeLO2Bjwya1LQIfeXOtrvDnhulLWN8qSNjm0coHB00fg6kcx9oEjwqrapoUlpu+uo3IYG7tnjkXmskbQS8Lqe8EfLmDTc337Im72P6aMZltiXGO1oiOuPLAbyPjSai1GR9zksbOWSK8h6MH7IaGUkD3E88fHxoLF6PlvxbfSN7EDf6nUVomkP6ONv/AI3eP4RovzYn+1OufWrdJirzRIw7VaRQR5E0E3POilK+8dBv6EfSL6t0Xq5biHD0h+k4s9nb1M+80zYNat3mCpPEzHsVZFJPkDQIb0hrfG3ULe1bqPNZX/sRVf0vQ5LvYi1jTCj1q5aSRvqxxiGHidz3KB8+Q7TVz9I+3xqVk/ikq/JkI/U1Rm1SVN0UcSMVSa7m6QD7QSKIqD7snOO/A8KC5buJEut4dvBaAixsg83PkZpeHg6V/vMzDhH2VGB30+qW243ZM2uyBnkGJbrD4PaIh9QeeS3mKZNB4y5XBpE7ytgfUdlb0wj93kubedfudWRGT4BmXHuIHaOb3qHrGkx3WjyQTLxRyKVYe4948CDzB+FAo/RvUeqXx7+KEeXC1XPedsVZ3mzkss68EkMbOsygcQCqTg+2D4HyxS92Xsptnd4vBdc7O5+jE+OrnOUJ9lh2MD4kjkKcm0OhpeaI0EjMI34ePhOCyhgSue4HGCRzoMedEeg4uE8OcZxy4sdmfH3Vp/dfsTZWmzkU1uBJJNGrmZgOIhlBwPYHuHnmrENlrQaB6r0Efq+MdHw9X4/H39vvr9bPaElloqwRsxiQtwcZyVUsW4c94GSBnnjHxoFd6R6D9lWR7+kkHlwDP6CuRu12A9f2YszKP3dLm4lce2OGNVT4MVbPuBHfX12ttp9od4Qitf8AKWuY2nP1ASeuw9onACqO3GeQNOjRNHitNGjghGI41Crnt+J8Se00E1VwuByFe0UUBRRRQRtR02KewaKZFkjcYZWGQR/7v7qg6Jp5tcW6uzxBcxB+bRqCBwcX2lGeWeYHLJ5YKKDr1yNc083P0BkaOJlzL0fJnXOODi+wD345nsBFe0UE3TdMit7BYoUWONRhVUYA/wC/f2mpNFFAUUUUH//Z">
          <a:hlinkClick r:id="rId1"/>
        </xdr:cNvPr>
        <xdr:cNvSpPr>
          <a:spLocks noChangeAspect="1"/>
        </xdr:cNvSpPr>
      </xdr:nvSpPr>
      <xdr:spPr>
        <a:xfrm>
          <a:off x="4248150" y="209550"/>
          <a:ext cx="9334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</xdr:row>
      <xdr:rowOff>0</xdr:rowOff>
    </xdr:from>
    <xdr:ext cx="933450" cy="838200"/>
    <xdr:sp>
      <xdr:nvSpPr>
        <xdr:cNvPr id="1" name="rg_hi" descr="data:image/jpg;base64,/9j/4AAQSkZJRgABAQAAAQABAAD/2wCEAAkGBhISBRMUEhQWFRQWGRkYFhcXFx4fHhkWHRclIh4fHyIdIiYqGx8jIx8hHzAkIycpLC84Jh8xNTAtNyovLCkBCQoKBQUFDQUFDSkYEhgpKSkpKSkpKSkpKSkpKSkpKSkpKSkpKSkpKSkpKSkpKSkpKSkpKSkpKSkpKSkpKSkpKf/AABEIAFUASgMBIgACEQEDEQH/xAAcAAACAwEBAQEAAAAAAAAAAAAABwQGCAUBAwL/xAA+EAACAQMBBAYGBwYHAAAAAAABAgMABBEFBgcSIRMiMUFRgQgUUmFxkSMyQmJyobEVJFNzgsElNKKy0uHw/8QAFAEBAAAAAAAAAAAAAAAAAAAAAP/EABQRAQAAAAAAAAAAAAAAAAAAAAD/2gAMAwEAAhEDEQA/AGZvE2rGn7GyzjHSHqQg98rdnyALH3A1G3Uas1xu4tpHYvJ11dicksJG5k+JGDSz9InVy2vW1uD1UjMhH3nOB8gv5mu56OurcWz9zbk845BIB911x+q0DeooooCiiigKqe9TVGt9291IjFX4VVGBwQzOACD3GrZSl9IjV+DZm3twecshc/gjX/ky/KguW7fa/wDaOx8cxx0q9SYD+IvafcGGG88d1WikH6O2rldorm3J6skYkA+8jAH5h/yp+UGbt/cZG8nJ7DDHj8x586jbkdd9X3jRoThLhWhP4j1k8+IcP9VTN6GpDUbZ7pQOO0uJbWTH8EuTA/wJDKT44pd2d20V8kicmRldfipyKDaVFQ9G1JbjRYZk+rKiuPgwzUygKKKKArM+/DW+n3iugPVt1WIfi+s35tjyrRuraklvpEsz/UiRnb4KM/PurHOoXrTajJK/N5GZ2/Exyf1oL9uGjJ3ljHdDKT8OqP1IrSdZu3Y6qNOsxdsAXuZ4rWIH+EHDTt/sX448K0hmgyjoF6se2M8FwcQ3LSW85P2eKTqv7ijgN8/Gq/qOnvBqckMgw8bMjD7ynBq2b2tmzbbbzSLhoZ3d1YHIDk5kQ+DKxzg9xFQtpj61s9b3w5vytrrx6VF+jc/jjA5+KGgcm4PXum2GMBPWtnKj+W/WX8+IeQpmVnT0f9QZNvniHNZYW4vcUIIP5kedaLoCiiigWu/rXeh2D6EHrXDhP6F6zfoB51nnT7F5tRjijHFJIwRB4sxwKZHpBak77cRxH6kUIKj7zsSx/JR5VV9mB6toVxfHk4/d7X+fIvXcfy48nPiy0Hu0l6jbVwW8B4oLUx28R9siT6R/63LN8MVq6stbqtmDdbZwu2BBC6NIzdhbPUQeLO2Bjwya1LQIfeXOtrvDnhulLWN8qSNjm0coHB00fg6kcx9oEjwqrapoUlpu+uo3IYG7tnjkXmskbQS8Lqe8EfLmDTc337Im72P6aMZltiXGO1oiOuPLAbyPjSai1GR9zksbOWSK8h6MH7IaGUkD3E88fHxoLF6PlvxbfSN7EDf6nUVomkP6ONv/AI3eP4RovzYn+1OufWrdJirzRIw7VaRQR5E0E3POilK+8dBv6EfSL6t0Xq5biHD0h+k4s9nb1M+80zYNat3mCpPEzHsVZFJPkDQIb0hrfG3ULe1bqPNZX/sRVf0vQ5LvYi1jTCj1q5aSRvqxxiGHidz3KB8+Q7TVz9I+3xqVk/ikq/JkI/U1Rm1SVN0UcSMVSa7m6QD7QSKIqD7snOO/A8KC5buJEut4dvBaAixsg83PkZpeHg6V/vMzDhH2VGB30+qW243ZM2uyBnkGJbrD4PaIh9QeeS3mKZNB4y5XBpE7ytgfUdlb0wj93kubedfudWRGT4BmXHuIHaOb3qHrGkx3WjyQTLxRyKVYe4948CDzB+FAo/RvUeqXx7+KEeXC1XPedsVZ3mzkss68EkMbOsygcQCqTg+2D4HyxS92Xsptnd4vBdc7O5+jE+OrnOUJ9lh2MD4kjkKcm0OhpeaI0EjMI34ePhOCyhgSue4HGCRzoMedEeg4uE8OcZxy4sdmfH3Vp/dfsTZWmzkU1uBJJNGrmZgOIhlBwPYHuHnmrENlrQaB6r0Efq+MdHw9X4/H39vvr9bPaElloqwRsxiQtwcZyVUsW4c94GSBnnjHxoFd6R6D9lWR7+kkHlwDP6CuRu12A9f2YszKP3dLm4lce2OGNVT4MVbPuBHfX12ttp9od4Qitf8AKWuY2nP1ASeuw9onACqO3GeQNOjRNHitNGjghGI41Crnt+J8Se00E1VwuByFe0UUBRRRQRtR02KewaKZFkjcYZWGQR/7v7qg6Jp5tcW6uzxBcxB+bRqCBwcX2lGeWeYHLJ5YKKDr1yNc083P0BkaOJlzL0fJnXOODi+wD345nsBFe0UE3TdMit7BYoUWONRhVUYA/wC/f2mpNFFAUUUUH//Z">
          <a:hlinkClick r:id="rId1"/>
        </xdr:cNvPr>
        <xdr:cNvSpPr>
          <a:spLocks noChangeAspect="1"/>
        </xdr:cNvSpPr>
      </xdr:nvSpPr>
      <xdr:spPr>
        <a:xfrm>
          <a:off x="4200525" y="209550"/>
          <a:ext cx="9334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</xdr:row>
      <xdr:rowOff>0</xdr:rowOff>
    </xdr:from>
    <xdr:ext cx="933450" cy="771525"/>
    <xdr:sp>
      <xdr:nvSpPr>
        <xdr:cNvPr id="1" name="rg_hi" descr="data:image/jpg;base64,/9j/4AAQSkZJRgABAQAAAQABAAD/2wCEAAkGBhISBRMUEhQWFRQWGRkYFhcXFx4fHhkWHRclIh4fHyIdIiYqGx8jIx8hHzAkIycpLC84Jh8xNTAtNyovLCkBCQoKBQUFDQUFDSkYEhgpKSkpKSkpKSkpKSkpKSkpKSkpKSkpKSkpKSkpKSkpKSkpKSkpKSkpKSkpKSkpKSkpKf/AABEIAFUASgMBIgACEQEDEQH/xAAcAAACAwEBAQEAAAAAAAAAAAAABwQGCAUBAwL/xAA+EAACAQMBBAYGBwYHAAAAAAABAgMABBEFBgcSIRMiMUFRgQgUUmFxkSMyQmJyobEVJFNzgsElNKKy0uHw/8QAFAEBAAAAAAAAAAAAAAAAAAAAAP/EABQRAQAAAAAAAAAAAAAAAAAAAAD/2gAMAwEAAhEDEQA/AGZvE2rGn7GyzjHSHqQg98rdnyALH3A1G3Uas1xu4tpHYvJ11dicksJG5k+JGDSz9InVy2vW1uD1UjMhH3nOB8gv5mu56OurcWz9zbk845BIB911x+q0DeooooCiiigKqe9TVGt9291IjFX4VVGBwQzOACD3GrZSl9IjV+DZm3twecshc/gjX/ky/KguW7fa/wDaOx8cxx0q9SYD+IvafcGGG88d1WikH6O2rldorm3J6skYkA+8jAH5h/yp+UGbt/cZG8nJ7DDHj8x586jbkdd9X3jRoThLhWhP4j1k8+IcP9VTN6GpDUbZ7pQOO0uJbWTH8EuTA/wJDKT44pd2d20V8kicmRldfipyKDaVFQ9G1JbjRYZk+rKiuPgwzUygKKKKArM+/DW+n3iugPVt1WIfi+s35tjyrRuraklvpEsz/UiRnb4KM/PurHOoXrTajJK/N5GZ2/Exyf1oL9uGjJ3ljHdDKT8OqP1IrSdZu3Y6qNOsxdsAXuZ4rWIH+EHDTt/sX448K0hmgyjoF6se2M8FwcQ3LSW85P2eKTqv7ijgN8/Gq/qOnvBqckMgw8bMjD7ynBq2b2tmzbbbzSLhoZ3d1YHIDk5kQ+DKxzg9xFQtpj61s9b3w5vytrrx6VF+jc/jjA5+KGgcm4PXum2GMBPWtnKj+W/WX8+IeQpmVnT0f9QZNvniHNZYW4vcUIIP5kedaLoCiiigWu/rXeh2D6EHrXDhP6F6zfoB51nnT7F5tRjijHFJIwRB4sxwKZHpBak77cRxH6kUIKj7zsSx/JR5VV9mB6toVxfHk4/d7X+fIvXcfy48nPiy0Hu0l6jbVwW8B4oLUx28R9siT6R/63LN8MVq6stbqtmDdbZwu2BBC6NIzdhbPUQeLO2Bjwya1LQIfeXOtrvDnhulLWN8qSNjm0coHB00fg6kcx9oEjwqrapoUlpu+uo3IYG7tnjkXmskbQS8Lqe8EfLmDTc337Im72P6aMZltiXGO1oiOuPLAbyPjSai1GR9zksbOWSK8h6MH7IaGUkD3E88fHxoLF6PlvxbfSN7EDf6nUVomkP6ONv/AI3eP4RovzYn+1OufWrdJirzRIw7VaRQR5E0E3POilK+8dBv6EfSL6t0Xq5biHD0h+k4s9nb1M+80zYNat3mCpPEzHsVZFJPkDQIb0hrfG3ULe1bqPNZX/sRVf0vQ5LvYi1jTCj1q5aSRvqxxiGHidz3KB8+Q7TVz9I+3xqVk/ikq/JkI/U1Rm1SVN0UcSMVSa7m6QD7QSKIqD7snOO/A8KC5buJEut4dvBaAixsg83PkZpeHg6V/vMzDhH2VGB30+qW243ZM2uyBnkGJbrD4PaIh9QeeS3mKZNB4y5XBpE7ytgfUdlb0wj93kubedfudWRGT4BmXHuIHaOb3qHrGkx3WjyQTLxRyKVYe4948CDzB+FAo/RvUeqXx7+KEeXC1XPedsVZ3mzkss68EkMbOsygcQCqTg+2D4HyxS92Xsptnd4vBdc7O5+jE+OrnOUJ9lh2MD4kjkKcm0OhpeaI0EjMI34ePhOCyhgSue4HGCRzoMedEeg4uE8OcZxy4sdmfH3Vp/dfsTZWmzkU1uBJJNGrmZgOIhlBwPYHuHnmrENlrQaB6r0Efq+MdHw9X4/H39vvr9bPaElloqwRsxiQtwcZyVUsW4c94GSBnnjHxoFd6R6D9lWR7+kkHlwDP6CuRu12A9f2YszKP3dLm4lce2OGNVT4MVbPuBHfX12ttp9od4Qitf8AKWuY2nP1ASeuw9onACqO3GeQNOjRNHitNGjghGI41Crnt+J8Se00E1VwuByFe0UUBRRRQRtR02KewaKZFkjcYZWGQR/7v7qg6Jp5tcW6uzxBcxB+bRqCBwcX2lGeWeYHLJ5YKKDr1yNc083P0BkaOJlzL0fJnXOODi+wD345nsBFe0UE3TdMit7BYoUWONRhVUYA/wC/f2mpNFFAUUUUH//Z">
          <a:hlinkClick r:id="rId1"/>
        </xdr:cNvPr>
        <xdr:cNvSpPr>
          <a:spLocks noChangeAspect="1"/>
        </xdr:cNvSpPr>
      </xdr:nvSpPr>
      <xdr:spPr>
        <a:xfrm>
          <a:off x="4152900" y="209550"/>
          <a:ext cx="9334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</xdr:row>
      <xdr:rowOff>0</xdr:rowOff>
    </xdr:from>
    <xdr:ext cx="933450" cy="771525"/>
    <xdr:sp>
      <xdr:nvSpPr>
        <xdr:cNvPr id="1" name="rg_hi" descr="data:image/jpg;base64,/9j/4AAQSkZJRgABAQAAAQABAAD/2wCEAAkGBhISBRMUEhQWFRQWGRkYFhcXFx4fHhkWHRclIh4fHyIdIiYqGx8jIx8hHzAkIycpLC84Jh8xNTAtNyovLCkBCQoKBQUFDQUFDSkYEhgpKSkpKSkpKSkpKSkpKSkpKSkpKSkpKSkpKSkpKSkpKSkpKSkpKSkpKSkpKSkpKSkpKf/AABEIAFUASgMBIgACEQEDEQH/xAAcAAACAwEBAQEAAAAAAAAAAAAABwQGCAUBAwL/xAA+EAACAQMBBAYGBwYHAAAAAAABAgMABBEFBgcSIRMiMUFRgQgUUmFxkSMyQmJyobEVJFNzgsElNKKy0uHw/8QAFAEBAAAAAAAAAAAAAAAAAAAAAP/EABQRAQAAAAAAAAAAAAAAAAAAAAD/2gAMAwEAAhEDEQA/AGZvE2rGn7GyzjHSHqQg98rdnyALH3A1G3Uas1xu4tpHYvJ11dicksJG5k+JGDSz9InVy2vW1uD1UjMhH3nOB8gv5mu56OurcWz9zbk845BIB911x+q0DeooooCiiigKqe9TVGt9291IjFX4VVGBwQzOACD3GrZSl9IjV+DZm3twecshc/gjX/ky/KguW7fa/wDaOx8cxx0q9SYD+IvafcGGG88d1WikH6O2rldorm3J6skYkA+8jAH5h/yp+UGbt/cZG8nJ7DDHj8x586jbkdd9X3jRoThLhWhP4j1k8+IcP9VTN6GpDUbZ7pQOO0uJbWTH8EuTA/wJDKT44pd2d20V8kicmRldfipyKDaVFQ9G1JbjRYZk+rKiuPgwzUygKKKKArM+/DW+n3iugPVt1WIfi+s35tjyrRuraklvpEsz/UiRnb4KM/PurHOoXrTajJK/N5GZ2/Exyf1oL9uGjJ3ljHdDKT8OqP1IrSdZu3Y6qNOsxdsAXuZ4rWIH+EHDTt/sX448K0hmgyjoF6se2M8FwcQ3LSW85P2eKTqv7ijgN8/Gq/qOnvBqckMgw8bMjD7ynBq2b2tmzbbbzSLhoZ3d1YHIDk5kQ+DKxzg9xFQtpj61s9b3w5vytrrx6VF+jc/jjA5+KGgcm4PXum2GMBPWtnKj+W/WX8+IeQpmVnT0f9QZNvniHNZYW4vcUIIP5kedaLoCiiigWu/rXeh2D6EHrXDhP6F6zfoB51nnT7F5tRjijHFJIwRB4sxwKZHpBak77cRxH6kUIKj7zsSx/JR5VV9mB6toVxfHk4/d7X+fIvXcfy48nPiy0Hu0l6jbVwW8B4oLUx28R9siT6R/63LN8MVq6stbqtmDdbZwu2BBC6NIzdhbPUQeLO2Bjwya1LQIfeXOtrvDnhulLWN8qSNjm0coHB00fg6kcx9oEjwqrapoUlpu+uo3IYG7tnjkXmskbQS8Lqe8EfLmDTc337Im72P6aMZltiXGO1oiOuPLAbyPjSai1GR9zksbOWSK8h6MH7IaGUkD3E88fHxoLF6PlvxbfSN7EDf6nUVomkP6ONv/AI3eP4RovzYn+1OufWrdJirzRIw7VaRQR5E0E3POilK+8dBv6EfSL6t0Xq5biHD0h+k4s9nb1M+80zYNat3mCpPEzHsVZFJPkDQIb0hrfG3ULe1bqPNZX/sRVf0vQ5LvYi1jTCj1q5aSRvqxxiGHidz3KB8+Q7TVz9I+3xqVk/ikq/JkI/U1Rm1SVN0UcSMVSa7m6QD7QSKIqD7snOO/A8KC5buJEut4dvBaAixsg83PkZpeHg6V/vMzDhH2VGB30+qW243ZM2uyBnkGJbrD4PaIh9QeeS3mKZNB4y5XBpE7ytgfUdlb0wj93kubedfudWRGT4BmXHuIHaOb3qHrGkx3WjyQTLxRyKVYe4948CDzB+FAo/RvUeqXx7+KEeXC1XPedsVZ3mzkss68EkMbOsygcQCqTg+2D4HyxS92Xsptnd4vBdc7O5+jE+OrnOUJ9lh2MD4kjkKcm0OhpeaI0EjMI34ePhOCyhgSue4HGCRzoMedEeg4uE8OcZxy4sdmfH3Vp/dfsTZWmzkU1uBJJNGrmZgOIhlBwPYHuHnmrENlrQaB6r0Efq+MdHw9X4/H39vvr9bPaElloqwRsxiQtwcZyVUsW4c94GSBnnjHxoFd6R6D9lWR7+kkHlwDP6CuRu12A9f2YszKP3dLm4lce2OGNVT4MVbPuBHfX12ttp9od4Qitf8AKWuY2nP1ASeuw9onACqO3GeQNOjRNHitNGjghGI41Crnt+J8Se00E1VwuByFe0UUBRRRQRtR02KewaKZFkjcYZWGQR/7v7qg6Jp5tcW6uzxBcxB+bRqCBwcX2lGeWeYHLJ5YKKDr1yNc083P0BkaOJlzL0fJnXOODi+wD345nsBFe0UE3TdMit7BYoUWONRhVUYA/wC/f2mpNFFAUUUUH//Z">
          <a:hlinkClick r:id="rId1"/>
        </xdr:cNvPr>
        <xdr:cNvSpPr>
          <a:spLocks noChangeAspect="1"/>
        </xdr:cNvSpPr>
      </xdr:nvSpPr>
      <xdr:spPr>
        <a:xfrm>
          <a:off x="3943350" y="209550"/>
          <a:ext cx="93345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20">
      <selection activeCell="C36" sqref="C36"/>
    </sheetView>
  </sheetViews>
  <sheetFormatPr defaultColWidth="8.8515625" defaultRowHeight="15"/>
  <cols>
    <col min="1" max="1" width="20.8515625" style="0" customWidth="1"/>
    <col min="2" max="2" width="4.140625" style="0" customWidth="1"/>
    <col min="3" max="3" width="9.140625" style="0" customWidth="1"/>
    <col min="4" max="4" width="8.8515625" style="0" customWidth="1"/>
    <col min="5" max="5" width="10.28125" style="0" customWidth="1"/>
  </cols>
  <sheetData>
    <row r="1" ht="13.5">
      <c r="A1" t="s">
        <v>127</v>
      </c>
    </row>
    <row r="2" ht="13.5">
      <c r="A2" t="s">
        <v>129</v>
      </c>
    </row>
    <row r="4" spans="1:5" ht="42">
      <c r="A4" s="1" t="s">
        <v>65</v>
      </c>
      <c r="B4" s="3" t="s">
        <v>102</v>
      </c>
      <c r="C4" s="11" t="s">
        <v>116</v>
      </c>
      <c r="D4" s="3" t="s">
        <v>77</v>
      </c>
      <c r="E4" s="12" t="s">
        <v>130</v>
      </c>
    </row>
    <row r="5" spans="1:5" ht="13.5">
      <c r="A5" s="2" t="s">
        <v>89</v>
      </c>
      <c r="B5" s="2">
        <v>13</v>
      </c>
      <c r="C5" s="8">
        <f>'Charleston Invite'!U6+'Gene Armer Invite'!U6+IPTT!U6+'PBL Invite'!U6+Seneca!U6+Momence!U6+'PBL Tusc'!U6+'Lady Falcon'!U6+'lady Spartan'!U6+HOIC!U6+Monticello!U6</f>
        <v>9</v>
      </c>
      <c r="D5" s="8">
        <f>'Charleston Invite'!V6+'Gene Armer Invite'!V6+IPTT!V6+'PBL Invite'!V6+Seneca!V6+Momence!V6+'PBL Tusc'!V6+'Lady Falcon'!V6+'lady Spartan'!V6+HOIC!V6+Monticello!V6</f>
        <v>39</v>
      </c>
      <c r="E5" s="2">
        <f>C5+D5</f>
        <v>48</v>
      </c>
    </row>
    <row r="6" spans="1:5" ht="13.5">
      <c r="A6" s="2" t="s">
        <v>80</v>
      </c>
      <c r="B6" s="2">
        <v>11</v>
      </c>
      <c r="C6" s="8">
        <f>'Charleston Invite'!U7+'Gene Armer Invite'!U7+IPTT!U7+'PBL Invite'!U7+Seneca!U7+Momence!U7+'PBL Tusc'!U7+'Lady Falcon'!U7+'lady Spartan'!U7+HOIC!U7+Monticello!U7</f>
        <v>0</v>
      </c>
      <c r="D6" s="8">
        <f>'Charleston Invite'!V7+'Gene Armer Invite'!V7+IPTT!V7+'PBL Invite'!V7+Seneca!V7+Momence!V7+'PBL Tusc'!V7+'Lady Falcon'!V7+'lady Spartan'!V7+HOIC!V7+Monticello!V7</f>
        <v>4</v>
      </c>
      <c r="E6" s="2">
        <f aca="true" t="shared" si="0" ref="E6:E31">C6+D6</f>
        <v>4</v>
      </c>
    </row>
    <row r="7" spans="1:5" ht="13.5">
      <c r="A7" s="2" t="s">
        <v>94</v>
      </c>
      <c r="B7" s="2">
        <v>14</v>
      </c>
      <c r="C7" s="8">
        <f>'Charleston Invite'!U8+'Gene Armer Invite'!U8+IPTT!U8+'PBL Invite'!U8+Seneca!U8+Momence!U8+'PBL Tusc'!U8+'Lady Falcon'!U8+'lady Spartan'!U8+HOIC!U8+Monticello!U8</f>
        <v>12</v>
      </c>
      <c r="D7" s="8">
        <f>'Charleston Invite'!V8+'Gene Armer Invite'!V8+IPTT!V8+'PBL Invite'!V8+Seneca!V8+Momence!V8+'PBL Tusc'!V8+'Lady Falcon'!V8+'lady Spartan'!V8+HOIC!V8+Monticello!V8</f>
        <v>9</v>
      </c>
      <c r="E7" s="2">
        <f t="shared" si="0"/>
        <v>21</v>
      </c>
    </row>
    <row r="8" spans="1:5" ht="13.5">
      <c r="A8" s="2" t="s">
        <v>81</v>
      </c>
      <c r="B8" s="2">
        <v>11</v>
      </c>
      <c r="C8" s="8">
        <f>'Charleston Invite'!U9+'Gene Armer Invite'!U9+IPTT!U9+'PBL Invite'!U9+Seneca!U9+Momence!U9+'PBL Tusc'!U9+'Lady Falcon'!U9+'lady Spartan'!U9+HOIC!U9+Monticello!U9</f>
        <v>130</v>
      </c>
      <c r="D8" s="8">
        <f>'Charleston Invite'!V9+'Gene Armer Invite'!V9+IPTT!V9+'PBL Invite'!V9+Seneca!V9+Momence!V9+'PBL Tusc'!V9+'Lady Falcon'!V9+'lady Spartan'!V9+HOIC!V9+Monticello!V9</f>
        <v>48</v>
      </c>
      <c r="E8" s="2">
        <f t="shared" si="0"/>
        <v>178</v>
      </c>
    </row>
    <row r="9" spans="1:5" ht="13.5">
      <c r="A9" s="2" t="s">
        <v>95</v>
      </c>
      <c r="B9" s="2">
        <v>14</v>
      </c>
      <c r="C9" s="8">
        <f>'Charleston Invite'!U10+'Gene Armer Invite'!U10+IPTT!U10+'PBL Invite'!U10+Seneca!U10+Momence!U10+'PBL Tusc'!U10+'Lady Falcon'!U10+'lady Spartan'!U10+HOIC!U10+Monticello!U10</f>
        <v>0</v>
      </c>
      <c r="D9" s="8">
        <f>'Charleston Invite'!V10+'Gene Armer Invite'!V10+IPTT!V10+'PBL Invite'!V10+Seneca!V10+Momence!V10+'PBL Tusc'!V10+'Lady Falcon'!V10+'lady Spartan'!V10+HOIC!V10+Monticello!V10</f>
        <v>0</v>
      </c>
      <c r="E9" s="2">
        <f t="shared" si="0"/>
        <v>0</v>
      </c>
    </row>
    <row r="10" spans="1:5" ht="13.5">
      <c r="A10" s="2" t="s">
        <v>96</v>
      </c>
      <c r="B10" s="2">
        <v>14</v>
      </c>
      <c r="C10" s="8">
        <f>'Charleston Invite'!U11+'Gene Armer Invite'!U11+IPTT!U11+'PBL Invite'!U11+Seneca!U11+Momence!U11+'PBL Tusc'!U11+'Lady Falcon'!U11+'lady Spartan'!U11+HOIC!U11+Monticello!U11</f>
        <v>13</v>
      </c>
      <c r="D10" s="8">
        <f>'Charleston Invite'!V11+'Gene Armer Invite'!V11+IPTT!V11+'PBL Invite'!V11+Seneca!V11+Momence!V11+'PBL Tusc'!V11+'Lady Falcon'!V11+'lady Spartan'!V11+HOIC!V11+Monticello!V11</f>
        <v>9</v>
      </c>
      <c r="E10" s="2">
        <f t="shared" si="0"/>
        <v>22</v>
      </c>
    </row>
    <row r="11" spans="1:5" ht="13.5">
      <c r="A11" s="2" t="s">
        <v>83</v>
      </c>
      <c r="B11" s="2">
        <v>12</v>
      </c>
      <c r="C11" s="8">
        <f>'Charleston Invite'!U12+'Gene Armer Invite'!U12+IPTT!U12+'PBL Invite'!U12+Seneca!U12+Momence!U12+'PBL Tusc'!U12+'Lady Falcon'!U12+'lady Spartan'!U12+HOIC!U12+Monticello!U12</f>
        <v>78</v>
      </c>
      <c r="D11" s="8">
        <f>'Charleston Invite'!V12+'Gene Armer Invite'!V12+IPTT!V12+'PBL Invite'!V12+Seneca!V12+Momence!V12+'PBL Tusc'!V12+'Lady Falcon'!V12+'lady Spartan'!V12+HOIC!V12+Monticello!V12</f>
        <v>157</v>
      </c>
      <c r="E11" s="2">
        <f t="shared" si="0"/>
        <v>235</v>
      </c>
    </row>
    <row r="12" spans="1:5" ht="13.5">
      <c r="A12" s="2" t="s">
        <v>97</v>
      </c>
      <c r="B12" s="2">
        <v>14</v>
      </c>
      <c r="C12" s="8">
        <f>'Charleston Invite'!U13+'Gene Armer Invite'!U13+IPTT!U13+'PBL Invite'!U13+Seneca!U13+Momence!U13+'PBL Tusc'!U13</f>
        <v>0</v>
      </c>
      <c r="D12" s="8">
        <f>'Charleston Invite'!V13+'Gene Armer Invite'!V13+IPTT!V13+'PBL Invite'!V13+Seneca!V13+Momence!V13+'PBL Tusc'!V13+'Lady Falcon'!V13+'lady Spartan'!V13+HOIC!V13+Monticello!V13</f>
        <v>10</v>
      </c>
      <c r="E12" s="2">
        <f t="shared" si="0"/>
        <v>10</v>
      </c>
    </row>
    <row r="13" spans="1:5" ht="13.5">
      <c r="A13" s="2" t="s">
        <v>84</v>
      </c>
      <c r="B13" s="2">
        <v>12</v>
      </c>
      <c r="C13" s="8">
        <f>'Charleston Invite'!U14+'Gene Armer Invite'!U14+IPTT!U14+'PBL Invite'!U14+Seneca!U14+Momence!U14+'PBL Tusc'!U14+'Lady Falcon'!U14+'lady Spartan'!U14+HOIC!U14+Monticello!U14</f>
        <v>3</v>
      </c>
      <c r="D13" s="8">
        <f>'Charleston Invite'!V14+'Gene Armer Invite'!V14+IPTT!V14+'PBL Invite'!V14+Seneca!V14+Momence!V14+'PBL Tusc'!V14+'Lady Falcon'!V14+'lady Spartan'!V14+HOIC!V14+Monticello!V14</f>
        <v>3</v>
      </c>
      <c r="E13" s="2">
        <f t="shared" si="0"/>
        <v>6</v>
      </c>
    </row>
    <row r="14" spans="1:5" ht="13.5">
      <c r="A14" s="2" t="s">
        <v>85</v>
      </c>
      <c r="B14" s="2">
        <v>12</v>
      </c>
      <c r="C14" s="8">
        <f>'Charleston Invite'!U15+'Gene Armer Invite'!U15+IPTT!U15+'PBL Invite'!U15+Seneca!U15+Momence!U15+'PBL Tusc'!U15+'Lady Falcon'!U15+'lady Spartan'!U15+HOIC!U15+Monticello!U15</f>
        <v>0</v>
      </c>
      <c r="D14" s="8">
        <f>'Charleston Invite'!V15+'Gene Armer Invite'!V15+IPTT!V15+'PBL Invite'!V15+Seneca!V15+Momence!V15+'PBL Tusc'!V15+'Lady Falcon'!V15+'lady Spartan'!V15+HOIC!V15+Monticello!V15</f>
        <v>29</v>
      </c>
      <c r="E14" s="2">
        <f t="shared" si="0"/>
        <v>29</v>
      </c>
    </row>
    <row r="15" spans="1:5" ht="13.5">
      <c r="A15" s="2" t="s">
        <v>90</v>
      </c>
      <c r="B15" s="2">
        <v>13</v>
      </c>
      <c r="C15" s="8">
        <f>'Charleston Invite'!U16+'Gene Armer Invite'!U16+IPTT!U16+'PBL Invite'!U16+Seneca!U16+Momence!U16+'PBL Tusc'!U16+'Lady Falcon'!U16+'lady Spartan'!U16+HOIC!U16+Monticello!U16</f>
        <v>0</v>
      </c>
      <c r="D15" s="8">
        <f>'Charleston Invite'!V16+'Gene Armer Invite'!V16+IPTT!V16+'PBL Invite'!V16+Seneca!V16+Momence!V16+'PBL Tusc'!V16+'Lady Falcon'!V16+'lady Spartan'!V16+HOIC!V16+Monticello!V16</f>
        <v>1</v>
      </c>
      <c r="E15" s="2">
        <f t="shared" si="0"/>
        <v>1</v>
      </c>
    </row>
    <row r="16" spans="1:5" ht="13.5">
      <c r="A16" s="2" t="s">
        <v>98</v>
      </c>
      <c r="B16" s="2">
        <v>14</v>
      </c>
      <c r="C16" s="8">
        <f>'Charleston Invite'!U17+'Gene Armer Invite'!U17+IPTT!U17+'PBL Invite'!U17+Seneca!U17+Momence!U17+'PBL Tusc'!U17+'Lady Falcon'!U17+'lady Spartan'!U17+HOIC!U17+Monticello!U17</f>
        <v>21</v>
      </c>
      <c r="D16" s="8">
        <f>'Charleston Invite'!V17+'Gene Armer Invite'!V17+IPTT!V17+'PBL Invite'!V17+Seneca!V17+Momence!V17+'PBL Tusc'!V17+'Lady Falcon'!V17+'lady Spartan'!V17+HOIC!V17+Monticello!V17</f>
        <v>18</v>
      </c>
      <c r="E16" s="2">
        <f t="shared" si="0"/>
        <v>39</v>
      </c>
    </row>
    <row r="17" spans="1:5" ht="13.5">
      <c r="A17" s="2" t="s">
        <v>99</v>
      </c>
      <c r="B17" s="2">
        <v>14</v>
      </c>
      <c r="C17" s="8">
        <f>'Charleston Invite'!U18+'Gene Armer Invite'!U18+IPTT!U18+'PBL Invite'!U18+Seneca!U18+Momence!U18+'PBL Tusc'!U18+'Lady Falcon'!U18+'lady Spartan'!U18+HOIC!U18+Monticello!U18</f>
        <v>23</v>
      </c>
      <c r="D17" s="8">
        <f>'Charleston Invite'!V18+'Gene Armer Invite'!V18+IPTT!V18+'PBL Invite'!V18+Seneca!V18+Momence!V18+'PBL Tusc'!V18+'Lady Falcon'!V18+'lady Spartan'!V18+HOIC!V18+Monticello!V18</f>
        <v>6</v>
      </c>
      <c r="E17" s="2">
        <f t="shared" si="0"/>
        <v>29</v>
      </c>
    </row>
    <row r="18" spans="1:5" ht="13.5">
      <c r="A18" s="2" t="s">
        <v>86</v>
      </c>
      <c r="B18" s="2">
        <v>12</v>
      </c>
      <c r="C18" s="8">
        <f>'Charleston Invite'!U19+'Gene Armer Invite'!U19+IPTT!U19+'PBL Invite'!U19+Seneca!U19+Momence!U19+'PBL Tusc'!U19+'Lady Falcon'!U19+'lady Spartan'!U19+HOIC!U19+Monticello!U19</f>
        <v>72</v>
      </c>
      <c r="D18" s="8">
        <f>'Charleston Invite'!V19+'Gene Armer Invite'!V19+IPTT!V19+'PBL Invite'!V19+Seneca!V19+Momence!V19+'PBL Tusc'!V19+'Lady Falcon'!V19+'lady Spartan'!V19+HOIC!V19+Monticello!V19</f>
        <v>120</v>
      </c>
      <c r="E18" s="2">
        <f t="shared" si="0"/>
        <v>192</v>
      </c>
    </row>
    <row r="19" spans="1:5" ht="13.5">
      <c r="A19" s="2" t="s">
        <v>91</v>
      </c>
      <c r="B19" s="2">
        <v>13</v>
      </c>
      <c r="C19" s="8">
        <f>'Charleston Invite'!U20+'Gene Armer Invite'!U20+IPTT!U20+'PBL Invite'!U20+Seneca!U20+Momence!U20+'PBL Tusc'!U20+'Lady Falcon'!U20+'lady Spartan'!U20+HOIC!U20+Monticello!U20</f>
        <v>38</v>
      </c>
      <c r="D19" s="8">
        <f>'Charleston Invite'!V20+'Gene Armer Invite'!V20+IPTT!V20+'PBL Invite'!V20+Seneca!V20+Momence!V20+'PBL Tusc'!V20+'Lady Falcon'!V20+'lady Spartan'!V20+HOIC!V20+Monticello!V20</f>
        <v>18</v>
      </c>
      <c r="E19" s="2">
        <f t="shared" si="0"/>
        <v>56</v>
      </c>
    </row>
    <row r="20" spans="1:5" ht="13.5">
      <c r="A20" s="2" t="s">
        <v>92</v>
      </c>
      <c r="B20" s="2">
        <v>13</v>
      </c>
      <c r="C20" s="8">
        <f>'Charleston Invite'!U21+'Gene Armer Invite'!U21+IPTT!U21+'PBL Invite'!U21+Seneca!U21+Momence!U21+'PBL Tusc'!U21+'Lady Falcon'!U21+'lady Spartan'!U21+HOIC!U21+Monticello!U21</f>
        <v>14</v>
      </c>
      <c r="D20" s="8">
        <f>'Charleston Invite'!V21+'Gene Armer Invite'!V21+IPTT!V21+'PBL Invite'!V21+Seneca!V21+Momence!V21+'PBL Tusc'!V21+'Lady Falcon'!V21+'lady Spartan'!V21+HOIC!V21+Monticello!V21</f>
        <v>17</v>
      </c>
      <c r="E20" s="2">
        <f t="shared" si="0"/>
        <v>31</v>
      </c>
    </row>
    <row r="21" spans="1:5" ht="13.5">
      <c r="A21" s="2" t="s">
        <v>100</v>
      </c>
      <c r="B21" s="2">
        <v>14</v>
      </c>
      <c r="C21" s="8">
        <f>'Charleston Invite'!U22+'Gene Armer Invite'!U22+IPTT!U22+'PBL Invite'!U22+Seneca!U22+Momence!U22+'PBL Tusc'!U22+'Lady Falcon'!U22+'lady Spartan'!U22+HOIC!U22+Monticello!U22</f>
        <v>67</v>
      </c>
      <c r="D21" s="8">
        <f>'Charleston Invite'!V22+'Gene Armer Invite'!V22+IPTT!V22+'PBL Invite'!V22+Seneca!V22+Momence!V22+'PBL Tusc'!V22+'Lady Falcon'!V22+'lady Spartan'!V22+HOIC!V22+Monticello!V22</f>
        <v>62</v>
      </c>
      <c r="E21" s="2">
        <f t="shared" si="0"/>
        <v>129</v>
      </c>
    </row>
    <row r="22" spans="1:5" ht="13.5">
      <c r="A22" s="2" t="s">
        <v>87</v>
      </c>
      <c r="B22" s="2">
        <v>12</v>
      </c>
      <c r="C22" s="8">
        <f>'Charleston Invite'!U23+'Gene Armer Invite'!U23+IPTT!U23+'PBL Invite'!U23+Seneca!U23+Momence!U23+'PBL Tusc'!U23+'Lady Falcon'!U23+'lady Spartan'!U23+HOIC!U23+Monticello!U23</f>
        <v>53</v>
      </c>
      <c r="D22" s="8">
        <f>'Charleston Invite'!V23+'Gene Armer Invite'!V23+IPTT!V23+'PBL Invite'!V23+Seneca!V23+Momence!V23+'PBL Tusc'!V23+'Lady Falcon'!V23+'lady Spartan'!V23+HOIC!V23+Monticello!V23</f>
        <v>69</v>
      </c>
      <c r="E22" s="2">
        <f t="shared" si="0"/>
        <v>122</v>
      </c>
    </row>
    <row r="23" spans="1:5" ht="13.5">
      <c r="A23" s="2" t="s">
        <v>110</v>
      </c>
      <c r="B23" s="2">
        <v>12</v>
      </c>
      <c r="C23" s="8">
        <f>'Charleston Invite'!U24+'Gene Armer Invite'!U24+IPTT!U24+'PBL Invite'!U24+Seneca!U24+Momence!U24+'PBL Tusc'!U24+'Lady Falcon'!U24+'lady Spartan'!U24+HOIC!U24+Monticello!U24</f>
        <v>93</v>
      </c>
      <c r="D23" s="8">
        <f>'Charleston Invite'!V24+'Gene Armer Invite'!V24+IPTT!V24+'PBL Invite'!V24+Seneca!V24+Momence!V24+'PBL Tusc'!V24+'Lady Falcon'!V24+'lady Spartan'!V24+HOIC!V24+Monticello!V24</f>
        <v>96</v>
      </c>
      <c r="E23" s="2">
        <f t="shared" si="0"/>
        <v>189</v>
      </c>
    </row>
    <row r="24" spans="1:5" ht="13.5">
      <c r="A24" s="2" t="s">
        <v>93</v>
      </c>
      <c r="B24" s="2">
        <v>13</v>
      </c>
      <c r="C24" s="8">
        <f>'Charleston Invite'!U25+'Gene Armer Invite'!U25+IPTT!U25+'PBL Invite'!U25+Seneca!U25+Momence!U25+'PBL Tusc'!U25+'Lady Falcon'!U25+'lady Spartan'!U25+HOIC!U25+Monticello!U25</f>
        <v>0</v>
      </c>
      <c r="D24" s="8">
        <f>'Charleston Invite'!V25+'Gene Armer Invite'!V25+IPTT!V25+'PBL Invite'!V25+Seneca!V25+Momence!V25+'PBL Tusc'!V25+'Lady Falcon'!V25+'lady Spartan'!V25+HOIC!V25+Monticello!V25</f>
        <v>90</v>
      </c>
      <c r="E24" s="2">
        <f t="shared" si="0"/>
        <v>90</v>
      </c>
    </row>
    <row r="25" spans="1:5" ht="13.5">
      <c r="A25" s="2" t="s">
        <v>88</v>
      </c>
      <c r="B25" s="2">
        <v>12</v>
      </c>
      <c r="C25" s="8">
        <f>'Charleston Invite'!U26+'Gene Armer Invite'!U26+IPTT!U26+'PBL Invite'!U26+Seneca!U26+Momence!U26+'PBL Tusc'!U26+'Lady Falcon'!U26+'lady Spartan'!U26+HOIC!U26+Monticello!U26</f>
        <v>0</v>
      </c>
      <c r="D25" s="8">
        <f>'Charleston Invite'!V26+'Gene Armer Invite'!V26+IPTT!V26+'PBL Invite'!V26+Seneca!V26+Momence!V26+'PBL Tusc'!V26+'Lady Falcon'!V26+'lady Spartan'!V26+HOIC!V26+Monticello!V26</f>
        <v>0</v>
      </c>
      <c r="E25" s="2">
        <f t="shared" si="0"/>
        <v>0</v>
      </c>
    </row>
    <row r="26" spans="1:5" ht="13.5">
      <c r="A26" s="2" t="s">
        <v>101</v>
      </c>
      <c r="B26" s="2">
        <v>14</v>
      </c>
      <c r="C26" s="8">
        <f>'Charleston Invite'!U27+'Gene Armer Invite'!U27+IPTT!U27+'PBL Invite'!U27+Seneca!U27+Momence!U27+'PBL Tusc'!U27+'Lady Falcon'!U27+'lady Spartan'!U27+HOIC!U27+Monticello!U27</f>
        <v>1</v>
      </c>
      <c r="D26" s="8">
        <f>'Charleston Invite'!V27+'Gene Armer Invite'!V27+IPTT!V27+'PBL Invite'!V27+Seneca!V27+Momence!V27+'PBL Tusc'!V27+'Lady Falcon'!V27+'lady Spartan'!V27+HOIC!V27+Monticello!V27</f>
        <v>5</v>
      </c>
      <c r="E26" s="2">
        <f t="shared" si="0"/>
        <v>6</v>
      </c>
    </row>
    <row r="27" spans="1:5" ht="13.5">
      <c r="A27" s="2" t="s">
        <v>82</v>
      </c>
      <c r="B27" s="2">
        <v>11</v>
      </c>
      <c r="C27" s="8">
        <f>'Charleston Invite'!U28+'Gene Armer Invite'!U28+IPTT!U28+'PBL Invite'!U28+Seneca!U28+Momence!U28+'PBL Tusc'!U28+'Lady Falcon'!U28+'lady Spartan'!U28+HOIC!U28+Monticello!U28</f>
        <v>3</v>
      </c>
      <c r="D27" s="8">
        <f>'Charleston Invite'!V28+'Gene Armer Invite'!V28+IPTT!V28+'PBL Invite'!V28+Seneca!V28+Momence!V28+'PBL Tusc'!V28+'Lady Falcon'!V28+'lady Spartan'!V28+HOIC!V28+Monticello!V28</f>
        <v>15</v>
      </c>
      <c r="E27" s="2">
        <f t="shared" si="0"/>
        <v>18</v>
      </c>
    </row>
    <row r="28" spans="1:5" ht="13.5">
      <c r="A28" s="2" t="s">
        <v>118</v>
      </c>
      <c r="B28" s="2" t="s">
        <v>112</v>
      </c>
      <c r="C28" s="8">
        <f>'Charleston Invite'!U29+'Gene Armer Invite'!U29+IPTT!U29+'PBL Invite'!U29+Seneca!U29</f>
        <v>10</v>
      </c>
      <c r="D28" s="8">
        <f>'Charleston Invite'!V29+'Gene Armer Invite'!V29+IPTT!V29+'PBL Invite'!V29+Seneca!V29</f>
        <v>0</v>
      </c>
      <c r="E28" s="2">
        <f t="shared" si="0"/>
        <v>10</v>
      </c>
    </row>
    <row r="29" spans="1:5" ht="13.5">
      <c r="A29" s="2" t="s">
        <v>119</v>
      </c>
      <c r="B29" s="2"/>
      <c r="C29" s="8">
        <f>'Charleston Invite'!U30+'Gene Armer Invite'!U30+IPTT!U30+'PBL Invite'!U30+Seneca!U30</f>
        <v>16</v>
      </c>
      <c r="D29" s="8">
        <f>'Charleston Invite'!V30+'Gene Armer Invite'!V30+IPTT!V30+'PBL Invite'!V30+Seneca!V30</f>
        <v>0</v>
      </c>
      <c r="E29" s="2">
        <f t="shared" si="0"/>
        <v>16</v>
      </c>
    </row>
    <row r="30" spans="1:5" ht="13.5">
      <c r="A30" s="2" t="s">
        <v>120</v>
      </c>
      <c r="B30" s="2"/>
      <c r="C30" s="8">
        <f>'Charleston Invite'!U31+'Gene Armer Invite'!U31+IPTT!U31+'PBL Invite'!U31+Seneca!U31</f>
        <v>33</v>
      </c>
      <c r="D30" s="8">
        <f>'Charleston Invite'!V31+'Gene Armer Invite'!V31+IPTT!V31+'PBL Invite'!V31+Seneca!V31</f>
        <v>0</v>
      </c>
      <c r="E30" s="2">
        <f t="shared" si="0"/>
        <v>33</v>
      </c>
    </row>
    <row r="31" spans="1:5" ht="15" thickBot="1">
      <c r="A31" s="17" t="s">
        <v>121</v>
      </c>
      <c r="B31" s="17"/>
      <c r="C31" s="18">
        <f>'Charleston Invite'!U32+'Gene Armer Invite'!U32+IPTT!U32+'PBL Invite'!U32+Seneca!U32</f>
        <v>10</v>
      </c>
      <c r="D31" s="18">
        <f>'Charleston Invite'!V32+'Gene Armer Invite'!V32+IPTT!V32+'PBL Invite'!V32+Seneca!V32</f>
        <v>0</v>
      </c>
      <c r="E31" s="2">
        <f t="shared" si="0"/>
        <v>10</v>
      </c>
    </row>
    <row r="32" spans="1:5" ht="15.75" thickTop="1">
      <c r="A32" s="13" t="s">
        <v>78</v>
      </c>
      <c r="B32" s="14"/>
      <c r="C32" s="15">
        <f>SUM(C5:C31)</f>
        <v>699</v>
      </c>
      <c r="D32" s="14">
        <f>SUM(D5:D31)</f>
        <v>825</v>
      </c>
      <c r="E32" s="20"/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3"/>
  <sheetViews>
    <sheetView zoomScale="90" zoomScaleNormal="90" zoomScalePageLayoutView="0" workbookViewId="0" topLeftCell="A1">
      <selection activeCell="U28" sqref="U28"/>
    </sheetView>
  </sheetViews>
  <sheetFormatPr defaultColWidth="8.8515625" defaultRowHeight="15"/>
  <cols>
    <col min="1" max="1" width="14.8515625" style="0" customWidth="1"/>
  </cols>
  <sheetData>
    <row r="1" spans="1:5" ht="16.5">
      <c r="A1" s="4" t="s">
        <v>79</v>
      </c>
      <c r="B1" s="4"/>
      <c r="C1" s="4"/>
      <c r="D1" s="4"/>
      <c r="E1" s="4"/>
    </row>
    <row r="2" spans="1:7" ht="18">
      <c r="A2" t="s">
        <v>16</v>
      </c>
      <c r="B2" s="4"/>
      <c r="C2" s="4"/>
      <c r="D2" s="4"/>
      <c r="E2" s="4"/>
      <c r="G2" s="6"/>
    </row>
    <row r="3" spans="1:4" ht="15">
      <c r="A3" s="5">
        <v>40666</v>
      </c>
      <c r="B3" s="5"/>
      <c r="C3" s="5"/>
      <c r="D3" s="5"/>
    </row>
    <row r="4" ht="15">
      <c r="A4" t="s">
        <v>17</v>
      </c>
    </row>
    <row r="5" spans="1:23" ht="45">
      <c r="A5" s="1" t="s">
        <v>65</v>
      </c>
      <c r="B5" s="3" t="s">
        <v>102</v>
      </c>
      <c r="C5" s="3" t="s">
        <v>153</v>
      </c>
      <c r="D5" s="3" t="s">
        <v>154</v>
      </c>
      <c r="E5" s="3">
        <v>100</v>
      </c>
      <c r="F5" s="3">
        <v>200</v>
      </c>
      <c r="G5" s="3">
        <v>400</v>
      </c>
      <c r="H5" s="3">
        <v>800</v>
      </c>
      <c r="I5" s="3">
        <v>1600</v>
      </c>
      <c r="J5" s="3">
        <v>3200</v>
      </c>
      <c r="K5" s="3" t="s">
        <v>66</v>
      </c>
      <c r="L5" s="3" t="s">
        <v>75</v>
      </c>
      <c r="M5" s="3" t="s">
        <v>67</v>
      </c>
      <c r="N5" s="3" t="s">
        <v>68</v>
      </c>
      <c r="O5" s="3" t="s">
        <v>69</v>
      </c>
      <c r="P5" s="3" t="s">
        <v>70</v>
      </c>
      <c r="Q5" s="3" t="s">
        <v>71</v>
      </c>
      <c r="R5" s="3" t="s">
        <v>72</v>
      </c>
      <c r="S5" s="3" t="s">
        <v>73</v>
      </c>
      <c r="T5" s="3" t="s">
        <v>74</v>
      </c>
      <c r="U5" s="11" t="s">
        <v>116</v>
      </c>
      <c r="V5" s="3" t="s">
        <v>77</v>
      </c>
      <c r="W5" s="12" t="s">
        <v>124</v>
      </c>
    </row>
    <row r="6" spans="1:23" ht="13.5">
      <c r="A6" s="2" t="s">
        <v>89</v>
      </c>
      <c r="B6" s="2">
        <v>13</v>
      </c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8"/>
      <c r="U6" s="8"/>
      <c r="V6" s="8">
        <v>0</v>
      </c>
      <c r="W6" s="2">
        <f>V6</f>
        <v>0</v>
      </c>
    </row>
    <row r="7" spans="1:23" ht="13.5">
      <c r="A7" s="2" t="s">
        <v>80</v>
      </c>
      <c r="B7" s="2">
        <v>11</v>
      </c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8" t="s">
        <v>34</v>
      </c>
      <c r="U7" s="8"/>
      <c r="V7" s="8">
        <v>0</v>
      </c>
      <c r="W7" s="2">
        <f aca="true" t="shared" si="0" ref="W7:W28">V7</f>
        <v>0</v>
      </c>
    </row>
    <row r="8" spans="1:23" ht="13.5">
      <c r="A8" s="2" t="s">
        <v>94</v>
      </c>
      <c r="B8" s="2">
        <v>14</v>
      </c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 t="s">
        <v>30</v>
      </c>
      <c r="P8" s="9"/>
      <c r="Q8" s="9"/>
      <c r="R8" s="9"/>
      <c r="S8" s="9"/>
      <c r="T8" s="8"/>
      <c r="U8" s="8">
        <v>6</v>
      </c>
      <c r="V8" s="8">
        <v>0</v>
      </c>
      <c r="W8" s="2">
        <f t="shared" si="0"/>
        <v>0</v>
      </c>
    </row>
    <row r="9" spans="1:23" ht="13.5">
      <c r="A9" s="2" t="s">
        <v>81</v>
      </c>
      <c r="B9" s="2">
        <v>11</v>
      </c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 t="s">
        <v>113</v>
      </c>
      <c r="R9" s="9"/>
      <c r="S9" s="9"/>
      <c r="T9" s="8"/>
      <c r="U9" s="8">
        <v>6</v>
      </c>
      <c r="V9" s="8">
        <v>6</v>
      </c>
      <c r="W9" s="2">
        <f t="shared" si="0"/>
        <v>6</v>
      </c>
    </row>
    <row r="10" spans="1:23" ht="13.5">
      <c r="A10" s="2" t="s">
        <v>95</v>
      </c>
      <c r="B10" s="2">
        <v>14</v>
      </c>
      <c r="C10" s="8"/>
      <c r="D10" s="8"/>
      <c r="E10" s="9"/>
      <c r="F10" s="9"/>
      <c r="G10" s="9"/>
      <c r="H10" s="9"/>
      <c r="I10" s="9"/>
      <c r="J10" s="9"/>
      <c r="K10" s="9"/>
      <c r="L10" s="8"/>
      <c r="M10" s="10"/>
      <c r="N10" s="9"/>
      <c r="O10" s="9"/>
      <c r="P10" s="9"/>
      <c r="Q10" s="9"/>
      <c r="R10" s="9"/>
      <c r="S10" s="9"/>
      <c r="T10" s="8"/>
      <c r="U10" s="8"/>
      <c r="V10" s="8"/>
      <c r="W10" s="2">
        <f t="shared" si="0"/>
        <v>0</v>
      </c>
    </row>
    <row r="11" spans="1:23" ht="13.5">
      <c r="A11" s="2" t="s">
        <v>96</v>
      </c>
      <c r="B11" s="2">
        <v>14</v>
      </c>
      <c r="C11" s="8"/>
      <c r="D11" s="8"/>
      <c r="E11" s="9"/>
      <c r="F11" s="9"/>
      <c r="G11" s="9">
        <v>67.6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8"/>
      <c r="U11" s="8">
        <v>4</v>
      </c>
      <c r="V11" s="8">
        <v>0</v>
      </c>
      <c r="W11" s="2">
        <f t="shared" si="0"/>
        <v>0</v>
      </c>
    </row>
    <row r="12" spans="1:23" ht="13.5">
      <c r="A12" s="2" t="s">
        <v>83</v>
      </c>
      <c r="B12" s="2">
        <v>12</v>
      </c>
      <c r="C12" s="8"/>
      <c r="D12" s="8"/>
      <c r="E12" s="9"/>
      <c r="F12" s="7">
        <v>27.18</v>
      </c>
      <c r="G12" s="9"/>
      <c r="H12" s="9" t="s">
        <v>37</v>
      </c>
      <c r="I12" s="9"/>
      <c r="J12" s="9"/>
      <c r="K12" s="9"/>
      <c r="L12" s="9"/>
      <c r="M12" s="9"/>
      <c r="N12" s="9"/>
      <c r="O12" s="9"/>
      <c r="P12" s="9" t="s">
        <v>35</v>
      </c>
      <c r="Q12" s="9"/>
      <c r="R12" s="9"/>
      <c r="S12" s="9"/>
      <c r="T12" s="8"/>
      <c r="U12" s="8">
        <v>0</v>
      </c>
      <c r="V12" s="8">
        <v>22</v>
      </c>
      <c r="W12" s="2">
        <f t="shared" si="0"/>
        <v>22</v>
      </c>
    </row>
    <row r="13" spans="1:23" ht="13.5">
      <c r="A13" s="2" t="s">
        <v>97</v>
      </c>
      <c r="B13" s="2">
        <v>14</v>
      </c>
      <c r="C13" s="8"/>
      <c r="D13" s="8"/>
      <c r="E13" s="9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8"/>
      <c r="U13" s="8"/>
      <c r="V13" s="8">
        <v>0</v>
      </c>
      <c r="W13" s="2">
        <f t="shared" si="0"/>
        <v>0</v>
      </c>
    </row>
    <row r="14" spans="1:23" ht="13.5">
      <c r="A14" s="2" t="s">
        <v>84</v>
      </c>
      <c r="B14" s="2">
        <v>12</v>
      </c>
      <c r="C14" s="8"/>
      <c r="D14" s="8">
        <v>63.9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8"/>
      <c r="U14" s="8"/>
      <c r="V14" s="8"/>
      <c r="W14" s="2">
        <f t="shared" si="0"/>
        <v>0</v>
      </c>
    </row>
    <row r="15" spans="1:23" ht="13.5">
      <c r="A15" s="2" t="s">
        <v>85</v>
      </c>
      <c r="B15" s="2">
        <v>12</v>
      </c>
      <c r="C15" s="8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 t="s">
        <v>28</v>
      </c>
      <c r="T15" s="8"/>
      <c r="U15" s="8"/>
      <c r="V15" s="8">
        <v>0</v>
      </c>
      <c r="W15" s="2">
        <f t="shared" si="0"/>
        <v>0</v>
      </c>
    </row>
    <row r="16" spans="1:23" ht="13.5">
      <c r="A16" s="2" t="s">
        <v>90</v>
      </c>
      <c r="B16" s="2">
        <v>13</v>
      </c>
      <c r="C16" s="8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8"/>
      <c r="U16" s="8"/>
      <c r="V16" s="8">
        <v>0</v>
      </c>
      <c r="W16" s="2">
        <f t="shared" si="0"/>
        <v>0</v>
      </c>
    </row>
    <row r="17" spans="1:23" ht="13.5">
      <c r="A17" s="2" t="s">
        <v>98</v>
      </c>
      <c r="B17" s="2">
        <v>14</v>
      </c>
      <c r="C17" s="8"/>
      <c r="D17" s="8"/>
      <c r="E17" s="9"/>
      <c r="F17" s="9"/>
      <c r="G17" s="9"/>
      <c r="H17" s="9"/>
      <c r="I17" s="9" t="s">
        <v>38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8"/>
      <c r="U17" s="8">
        <v>4</v>
      </c>
      <c r="V17" s="8">
        <v>0</v>
      </c>
      <c r="W17" s="2">
        <f t="shared" si="0"/>
        <v>0</v>
      </c>
    </row>
    <row r="18" spans="1:23" ht="13.5">
      <c r="A18" s="2" t="s">
        <v>99</v>
      </c>
      <c r="B18" s="2">
        <v>14</v>
      </c>
      <c r="C18" s="8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8"/>
      <c r="U18" s="8">
        <v>4</v>
      </c>
      <c r="V18" s="8">
        <v>0</v>
      </c>
      <c r="W18" s="2">
        <f t="shared" si="0"/>
        <v>0</v>
      </c>
    </row>
    <row r="19" spans="1:23" ht="13.5">
      <c r="A19" s="2" t="s">
        <v>86</v>
      </c>
      <c r="B19" s="2">
        <v>12</v>
      </c>
      <c r="C19" s="8"/>
      <c r="D19" s="8"/>
      <c r="E19" s="9"/>
      <c r="F19" s="9"/>
      <c r="G19" s="9"/>
      <c r="H19" s="9"/>
      <c r="I19" s="9" t="s">
        <v>39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8"/>
      <c r="U19" s="8">
        <v>10</v>
      </c>
      <c r="V19" s="8">
        <v>10</v>
      </c>
      <c r="W19" s="2">
        <f t="shared" si="0"/>
        <v>10</v>
      </c>
    </row>
    <row r="20" spans="1:23" ht="13.5">
      <c r="A20" s="2" t="s">
        <v>91</v>
      </c>
      <c r="B20" s="2">
        <v>13</v>
      </c>
      <c r="C20" s="8"/>
      <c r="D20" s="8"/>
      <c r="E20" s="9">
        <v>14.7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8"/>
      <c r="U20" s="8"/>
      <c r="V20" s="8">
        <v>0</v>
      </c>
      <c r="W20" s="2">
        <f t="shared" si="0"/>
        <v>0</v>
      </c>
    </row>
    <row r="21" spans="1:23" ht="13.5">
      <c r="A21" s="2" t="s">
        <v>92</v>
      </c>
      <c r="B21" s="2">
        <v>13</v>
      </c>
      <c r="C21" s="8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8"/>
      <c r="U21" s="8">
        <v>0</v>
      </c>
      <c r="V21" s="8">
        <v>0</v>
      </c>
      <c r="W21" s="2">
        <f t="shared" si="0"/>
        <v>0</v>
      </c>
    </row>
    <row r="22" spans="1:23" ht="13.5">
      <c r="A22" s="2" t="s">
        <v>100</v>
      </c>
      <c r="B22" s="2">
        <v>14</v>
      </c>
      <c r="C22" s="8"/>
      <c r="D22" s="8"/>
      <c r="E22" s="9">
        <v>14.27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8"/>
      <c r="U22" s="8">
        <v>0</v>
      </c>
      <c r="V22" s="8">
        <v>0</v>
      </c>
      <c r="W22" s="2">
        <f t="shared" si="0"/>
        <v>0</v>
      </c>
    </row>
    <row r="23" spans="1:23" ht="13.5">
      <c r="A23" s="2" t="s">
        <v>87</v>
      </c>
      <c r="B23" s="2">
        <v>12</v>
      </c>
      <c r="C23" s="8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9" t="s">
        <v>31</v>
      </c>
      <c r="P23" s="9" t="s">
        <v>36</v>
      </c>
      <c r="Q23" s="9"/>
      <c r="R23" s="9">
        <v>9</v>
      </c>
      <c r="S23" s="9"/>
      <c r="T23" s="8"/>
      <c r="U23" s="8">
        <v>0</v>
      </c>
      <c r="V23" s="8">
        <v>6</v>
      </c>
      <c r="W23" s="2">
        <f t="shared" si="0"/>
        <v>6</v>
      </c>
    </row>
    <row r="24" spans="1:23" ht="13.5">
      <c r="A24" s="2" t="s">
        <v>110</v>
      </c>
      <c r="B24" s="2">
        <v>12</v>
      </c>
      <c r="C24" s="8"/>
      <c r="D24" s="8">
        <v>48.87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>
        <v>6</v>
      </c>
      <c r="V24" s="8">
        <v>8</v>
      </c>
      <c r="W24" s="2">
        <f t="shared" si="0"/>
        <v>8</v>
      </c>
    </row>
    <row r="25" spans="1:23" ht="13.5">
      <c r="A25" s="2" t="s">
        <v>93</v>
      </c>
      <c r="B25" s="2">
        <v>13</v>
      </c>
      <c r="C25" s="8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 t="s">
        <v>29</v>
      </c>
      <c r="T25" s="8" t="s">
        <v>33</v>
      </c>
      <c r="U25" s="8"/>
      <c r="V25" s="8">
        <v>4</v>
      </c>
      <c r="W25" s="2">
        <f t="shared" si="0"/>
        <v>4</v>
      </c>
    </row>
    <row r="26" spans="1:23" ht="13.5">
      <c r="A26" s="2" t="s">
        <v>88</v>
      </c>
      <c r="B26" s="2">
        <v>12</v>
      </c>
      <c r="C26" s="8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2">
        <f t="shared" si="0"/>
        <v>0</v>
      </c>
    </row>
    <row r="27" spans="1:23" ht="13.5">
      <c r="A27" s="2" t="s">
        <v>101</v>
      </c>
      <c r="B27" s="2">
        <v>14</v>
      </c>
      <c r="C27" s="8"/>
      <c r="D27" s="8"/>
      <c r="E27" s="9"/>
      <c r="F27" s="9"/>
      <c r="G27" s="9"/>
      <c r="H27" s="9"/>
      <c r="I27" s="9"/>
      <c r="J27" s="9">
        <v>16.42</v>
      </c>
      <c r="K27" s="9"/>
      <c r="L27" s="9"/>
      <c r="M27" s="9"/>
      <c r="N27" s="9"/>
      <c r="O27" s="9"/>
      <c r="P27" s="9"/>
      <c r="Q27" s="9"/>
      <c r="R27" s="9"/>
      <c r="S27" s="9"/>
      <c r="T27" s="8"/>
      <c r="U27" s="8"/>
      <c r="V27" s="8"/>
      <c r="W27" s="2">
        <f t="shared" si="0"/>
        <v>0</v>
      </c>
    </row>
    <row r="28" spans="1:23" ht="13.5">
      <c r="A28" s="2" t="s">
        <v>82</v>
      </c>
      <c r="B28" s="2">
        <v>11</v>
      </c>
      <c r="C28" s="8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 t="s">
        <v>27</v>
      </c>
      <c r="R28" s="9">
        <v>8</v>
      </c>
      <c r="S28" s="9"/>
      <c r="T28" s="8"/>
      <c r="U28" s="8">
        <v>0</v>
      </c>
      <c r="V28" s="8">
        <v>1</v>
      </c>
      <c r="W28" s="2">
        <f t="shared" si="0"/>
        <v>1</v>
      </c>
    </row>
    <row r="29" spans="1:23" ht="13.5">
      <c r="A29" s="2" t="s">
        <v>118</v>
      </c>
      <c r="B29" s="2" t="s">
        <v>112</v>
      </c>
      <c r="C29" s="8"/>
      <c r="D29" s="8"/>
      <c r="E29" s="9"/>
      <c r="F29" s="9"/>
      <c r="G29" s="9"/>
      <c r="H29" s="9"/>
      <c r="I29" s="9"/>
      <c r="J29" s="9"/>
      <c r="K29" s="9">
        <v>52.16</v>
      </c>
      <c r="L29" s="9"/>
      <c r="M29" s="9"/>
      <c r="N29" s="9"/>
      <c r="O29" s="9"/>
      <c r="P29" s="9"/>
      <c r="Q29" s="9"/>
      <c r="R29" s="9"/>
      <c r="S29" s="9"/>
      <c r="T29" s="8"/>
      <c r="U29" s="8">
        <v>8</v>
      </c>
      <c r="V29" s="8"/>
      <c r="W29" s="2">
        <f>U29</f>
        <v>8</v>
      </c>
    </row>
    <row r="30" spans="1:23" ht="13.5">
      <c r="A30" s="2" t="s">
        <v>119</v>
      </c>
      <c r="B30" s="2"/>
      <c r="C30" s="8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8"/>
      <c r="U30" s="8"/>
      <c r="V30" s="8"/>
      <c r="W30" s="2">
        <f>U30</f>
        <v>0</v>
      </c>
    </row>
    <row r="31" spans="1:23" ht="13.5">
      <c r="A31" s="2" t="s">
        <v>120</v>
      </c>
      <c r="B31" s="2"/>
      <c r="C31" s="8"/>
      <c r="D31" s="8"/>
      <c r="E31" s="9"/>
      <c r="F31" s="9"/>
      <c r="G31" s="9"/>
      <c r="H31" s="9"/>
      <c r="I31" s="9"/>
      <c r="J31" s="9"/>
      <c r="K31" s="9"/>
      <c r="L31" s="9" t="s">
        <v>112</v>
      </c>
      <c r="M31" s="9" t="s">
        <v>32</v>
      </c>
      <c r="N31" s="9"/>
      <c r="O31" s="9"/>
      <c r="P31" s="9"/>
      <c r="Q31" s="9"/>
      <c r="R31" s="9"/>
      <c r="S31" s="9"/>
      <c r="T31" s="8"/>
      <c r="U31" s="8">
        <v>6</v>
      </c>
      <c r="V31" s="8"/>
      <c r="W31" s="2">
        <f>U31</f>
        <v>6</v>
      </c>
    </row>
    <row r="32" spans="1:23" ht="15" thickBot="1">
      <c r="A32" s="17" t="s">
        <v>121</v>
      </c>
      <c r="B32" s="17"/>
      <c r="C32" s="18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>
        <v>10.32</v>
      </c>
      <c r="O32" s="19"/>
      <c r="P32" s="19"/>
      <c r="Q32" s="19"/>
      <c r="R32" s="19"/>
      <c r="S32" s="19"/>
      <c r="T32" s="18"/>
      <c r="U32" s="18">
        <v>4</v>
      </c>
      <c r="V32" s="18"/>
      <c r="W32" s="2">
        <f>U32</f>
        <v>4</v>
      </c>
    </row>
    <row r="33" spans="1:23" ht="15.75" thickTop="1">
      <c r="A33" s="13" t="s">
        <v>78</v>
      </c>
      <c r="B33" s="14"/>
      <c r="C33" s="15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5"/>
      <c r="U33" s="15">
        <f>SUM(U29:U32)</f>
        <v>18</v>
      </c>
      <c r="V33" s="14">
        <f>SUM(V6:V32)</f>
        <v>57</v>
      </c>
      <c r="W33" s="14">
        <f>SUM(W6:W32)</f>
        <v>75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G7" sqref="G7"/>
    </sheetView>
  </sheetViews>
  <sheetFormatPr defaultColWidth="8.8515625" defaultRowHeight="15"/>
  <cols>
    <col min="1" max="1" width="14.8515625" style="0" customWidth="1"/>
  </cols>
  <sheetData>
    <row r="1" spans="1:5" ht="16.5">
      <c r="A1" s="4" t="s">
        <v>79</v>
      </c>
      <c r="B1" s="4"/>
      <c r="C1" s="4"/>
      <c r="D1" s="4"/>
      <c r="E1" s="4"/>
    </row>
    <row r="2" spans="1:7" ht="18">
      <c r="A2" t="s">
        <v>13</v>
      </c>
      <c r="B2" s="4"/>
      <c r="C2" s="4"/>
      <c r="D2" s="4"/>
      <c r="E2" s="4"/>
      <c r="G2" s="6"/>
    </row>
    <row r="3" spans="1:4" ht="15">
      <c r="A3" s="5">
        <v>40666</v>
      </c>
      <c r="B3" s="5"/>
      <c r="C3" s="5"/>
      <c r="D3" s="5"/>
    </row>
    <row r="4" ht="15">
      <c r="A4" t="s">
        <v>14</v>
      </c>
    </row>
    <row r="5" spans="1:23" ht="45">
      <c r="A5" s="1" t="s">
        <v>65</v>
      </c>
      <c r="B5" s="3" t="s">
        <v>102</v>
      </c>
      <c r="C5" s="3" t="s">
        <v>153</v>
      </c>
      <c r="D5" s="3" t="s">
        <v>154</v>
      </c>
      <c r="E5" s="3">
        <v>100</v>
      </c>
      <c r="F5" s="3">
        <v>200</v>
      </c>
      <c r="G5" s="3">
        <v>400</v>
      </c>
      <c r="H5" s="3">
        <v>800</v>
      </c>
      <c r="I5" s="3">
        <v>1600</v>
      </c>
      <c r="J5" s="3">
        <v>3200</v>
      </c>
      <c r="K5" s="3" t="s">
        <v>66</v>
      </c>
      <c r="L5" s="3" t="s">
        <v>75</v>
      </c>
      <c r="M5" s="3" t="s">
        <v>67</v>
      </c>
      <c r="N5" s="3" t="s">
        <v>68</v>
      </c>
      <c r="O5" s="3" t="s">
        <v>69</v>
      </c>
      <c r="P5" s="3" t="s">
        <v>70</v>
      </c>
      <c r="Q5" s="3" t="s">
        <v>71</v>
      </c>
      <c r="R5" s="3" t="s">
        <v>72</v>
      </c>
      <c r="S5" s="3" t="s">
        <v>73</v>
      </c>
      <c r="T5" s="3" t="s">
        <v>74</v>
      </c>
      <c r="U5" s="11" t="s">
        <v>116</v>
      </c>
      <c r="V5" s="3" t="s">
        <v>77</v>
      </c>
      <c r="W5" s="12" t="s">
        <v>124</v>
      </c>
    </row>
    <row r="6" spans="1:23" ht="13.5">
      <c r="A6" s="2" t="s">
        <v>89</v>
      </c>
      <c r="B6" s="2">
        <v>13</v>
      </c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8"/>
      <c r="U6" s="8"/>
      <c r="V6" s="8">
        <v>0</v>
      </c>
      <c r="W6" s="2">
        <f>V6</f>
        <v>0</v>
      </c>
    </row>
    <row r="7" spans="1:23" ht="13.5">
      <c r="A7" s="2" t="s">
        <v>80</v>
      </c>
      <c r="B7" s="2">
        <v>11</v>
      </c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8"/>
      <c r="U7" s="8"/>
      <c r="V7" s="8">
        <v>0</v>
      </c>
      <c r="W7" s="2">
        <f aca="true" t="shared" si="0" ref="W7:W28">V7</f>
        <v>0</v>
      </c>
    </row>
    <row r="8" spans="1:23" ht="13.5">
      <c r="A8" s="2" t="s">
        <v>94</v>
      </c>
      <c r="B8" s="2">
        <v>14</v>
      </c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8"/>
      <c r="U8" s="8"/>
      <c r="V8" s="8">
        <v>0</v>
      </c>
      <c r="W8" s="2">
        <f t="shared" si="0"/>
        <v>0</v>
      </c>
    </row>
    <row r="9" spans="1:23" ht="13.5">
      <c r="A9" s="2" t="s">
        <v>81</v>
      </c>
      <c r="B9" s="2">
        <v>11</v>
      </c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8"/>
      <c r="U9" s="8">
        <v>0</v>
      </c>
      <c r="V9" s="8">
        <v>0</v>
      </c>
      <c r="W9" s="2">
        <f t="shared" si="0"/>
        <v>0</v>
      </c>
    </row>
    <row r="10" spans="1:23" ht="13.5">
      <c r="A10" s="2" t="s">
        <v>95</v>
      </c>
      <c r="B10" s="2">
        <v>14</v>
      </c>
      <c r="C10" s="8"/>
      <c r="D10" s="8"/>
      <c r="E10" s="9"/>
      <c r="F10" s="9"/>
      <c r="G10" s="9"/>
      <c r="H10" s="9"/>
      <c r="I10" s="9"/>
      <c r="J10" s="9"/>
      <c r="K10" s="9"/>
      <c r="L10" s="8"/>
      <c r="M10" s="10"/>
      <c r="N10" s="9"/>
      <c r="O10" s="9"/>
      <c r="P10" s="9"/>
      <c r="Q10" s="9"/>
      <c r="R10" s="9"/>
      <c r="S10" s="9"/>
      <c r="T10" s="8"/>
      <c r="U10" s="8"/>
      <c r="V10" s="8"/>
      <c r="W10" s="2">
        <f t="shared" si="0"/>
        <v>0</v>
      </c>
    </row>
    <row r="11" spans="1:23" ht="13.5">
      <c r="A11" s="2" t="s">
        <v>96</v>
      </c>
      <c r="B11" s="2">
        <v>14</v>
      </c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8"/>
      <c r="U11" s="8"/>
      <c r="V11" s="8">
        <v>0</v>
      </c>
      <c r="W11" s="2">
        <f t="shared" si="0"/>
        <v>0</v>
      </c>
    </row>
    <row r="12" spans="1:23" ht="13.5">
      <c r="A12" s="2" t="s">
        <v>83</v>
      </c>
      <c r="B12" s="2">
        <v>12</v>
      </c>
      <c r="C12" s="8"/>
      <c r="D12" s="8"/>
      <c r="E12" s="9"/>
      <c r="F12" s="7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8"/>
      <c r="U12" s="8">
        <v>0</v>
      </c>
      <c r="V12" s="8">
        <v>0</v>
      </c>
      <c r="W12" s="2">
        <f t="shared" si="0"/>
        <v>0</v>
      </c>
    </row>
    <row r="13" spans="1:23" ht="13.5">
      <c r="A13" s="2" t="s">
        <v>97</v>
      </c>
      <c r="B13" s="2">
        <v>14</v>
      </c>
      <c r="C13" s="8"/>
      <c r="D13" s="8"/>
      <c r="E13" s="9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8"/>
      <c r="U13" s="8"/>
      <c r="V13" s="8">
        <v>0</v>
      </c>
      <c r="W13" s="2">
        <f t="shared" si="0"/>
        <v>0</v>
      </c>
    </row>
    <row r="14" spans="1:23" ht="13.5">
      <c r="A14" s="2" t="s">
        <v>84</v>
      </c>
      <c r="B14" s="2">
        <v>12</v>
      </c>
      <c r="C14" s="8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8"/>
      <c r="U14" s="8"/>
      <c r="V14" s="8"/>
      <c r="W14" s="2">
        <f t="shared" si="0"/>
        <v>0</v>
      </c>
    </row>
    <row r="15" spans="1:23" ht="13.5">
      <c r="A15" s="2" t="s">
        <v>85</v>
      </c>
      <c r="B15" s="2">
        <v>12</v>
      </c>
      <c r="C15" s="8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8"/>
      <c r="U15" s="8"/>
      <c r="V15" s="8">
        <v>0</v>
      </c>
      <c r="W15" s="2">
        <f t="shared" si="0"/>
        <v>0</v>
      </c>
    </row>
    <row r="16" spans="1:23" ht="13.5">
      <c r="A16" s="2" t="s">
        <v>90</v>
      </c>
      <c r="B16" s="2">
        <v>13</v>
      </c>
      <c r="C16" s="8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8"/>
      <c r="U16" s="8"/>
      <c r="V16" s="8">
        <v>0</v>
      </c>
      <c r="W16" s="2">
        <f t="shared" si="0"/>
        <v>0</v>
      </c>
    </row>
    <row r="17" spans="1:23" ht="13.5">
      <c r="A17" s="2" t="s">
        <v>98</v>
      </c>
      <c r="B17" s="2">
        <v>14</v>
      </c>
      <c r="C17" s="8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8"/>
      <c r="U17" s="8"/>
      <c r="V17" s="8">
        <v>0</v>
      </c>
      <c r="W17" s="2">
        <f t="shared" si="0"/>
        <v>0</v>
      </c>
    </row>
    <row r="18" spans="1:23" ht="13.5">
      <c r="A18" s="2" t="s">
        <v>99</v>
      </c>
      <c r="B18" s="2">
        <v>14</v>
      </c>
      <c r="C18" s="8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8"/>
      <c r="U18" s="8">
        <v>0</v>
      </c>
      <c r="V18" s="8">
        <v>0</v>
      </c>
      <c r="W18" s="2">
        <f t="shared" si="0"/>
        <v>0</v>
      </c>
    </row>
    <row r="19" spans="1:23" ht="13.5">
      <c r="A19" s="2" t="s">
        <v>86</v>
      </c>
      <c r="B19" s="2">
        <v>12</v>
      </c>
      <c r="C19" s="8"/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8"/>
      <c r="U19" s="8"/>
      <c r="V19" s="8">
        <v>0</v>
      </c>
      <c r="W19" s="2">
        <f t="shared" si="0"/>
        <v>0</v>
      </c>
    </row>
    <row r="20" spans="1:23" ht="13.5">
      <c r="A20" s="2" t="s">
        <v>91</v>
      </c>
      <c r="B20" s="2">
        <v>13</v>
      </c>
      <c r="C20" s="8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8"/>
      <c r="U20" s="8"/>
      <c r="V20" s="8">
        <v>0</v>
      </c>
      <c r="W20" s="2">
        <f t="shared" si="0"/>
        <v>0</v>
      </c>
    </row>
    <row r="21" spans="1:23" ht="13.5">
      <c r="A21" s="2" t="s">
        <v>92</v>
      </c>
      <c r="B21" s="2">
        <v>13</v>
      </c>
      <c r="C21" s="8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8"/>
      <c r="U21" s="8">
        <v>0</v>
      </c>
      <c r="V21" s="8">
        <v>0</v>
      </c>
      <c r="W21" s="2">
        <f t="shared" si="0"/>
        <v>0</v>
      </c>
    </row>
    <row r="22" spans="1:23" ht="13.5">
      <c r="A22" s="2" t="s">
        <v>100</v>
      </c>
      <c r="B22" s="2">
        <v>14</v>
      </c>
      <c r="C22" s="8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8"/>
      <c r="U22" s="8">
        <v>0</v>
      </c>
      <c r="V22" s="8">
        <v>0</v>
      </c>
      <c r="W22" s="2">
        <f t="shared" si="0"/>
        <v>0</v>
      </c>
    </row>
    <row r="23" spans="1:23" ht="13.5">
      <c r="A23" s="2" t="s">
        <v>87</v>
      </c>
      <c r="B23" s="2">
        <v>12</v>
      </c>
      <c r="C23" s="8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8"/>
      <c r="U23" s="8">
        <v>0</v>
      </c>
      <c r="V23" s="8">
        <v>0</v>
      </c>
      <c r="W23" s="2">
        <f t="shared" si="0"/>
        <v>0</v>
      </c>
    </row>
    <row r="24" spans="1:23" ht="13.5">
      <c r="A24" s="2" t="s">
        <v>110</v>
      </c>
      <c r="B24" s="2">
        <v>12</v>
      </c>
      <c r="C24" s="8"/>
      <c r="D24" s="8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>
        <v>0</v>
      </c>
      <c r="V24" s="8">
        <v>0</v>
      </c>
      <c r="W24" s="2">
        <f t="shared" si="0"/>
        <v>0</v>
      </c>
    </row>
    <row r="25" spans="1:23" ht="13.5">
      <c r="A25" s="2" t="s">
        <v>93</v>
      </c>
      <c r="B25" s="2">
        <v>13</v>
      </c>
      <c r="C25" s="8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/>
      <c r="V25" s="8">
        <v>0</v>
      </c>
      <c r="W25" s="2">
        <f t="shared" si="0"/>
        <v>0</v>
      </c>
    </row>
    <row r="26" spans="1:23" ht="13.5">
      <c r="A26" s="2" t="s">
        <v>88</v>
      </c>
      <c r="B26" s="2">
        <v>12</v>
      </c>
      <c r="C26" s="8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2">
        <f t="shared" si="0"/>
        <v>0</v>
      </c>
    </row>
    <row r="27" spans="1:23" ht="13.5">
      <c r="A27" s="2" t="s">
        <v>101</v>
      </c>
      <c r="B27" s="2">
        <v>14</v>
      </c>
      <c r="C27" s="8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8"/>
      <c r="U27" s="8"/>
      <c r="V27" s="8"/>
      <c r="W27" s="2">
        <f t="shared" si="0"/>
        <v>0</v>
      </c>
    </row>
    <row r="28" spans="1:23" ht="13.5">
      <c r="A28" s="2" t="s">
        <v>82</v>
      </c>
      <c r="B28" s="2">
        <v>11</v>
      </c>
      <c r="C28" s="8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8"/>
      <c r="U28" s="8"/>
      <c r="V28" s="8"/>
      <c r="W28" s="2">
        <f t="shared" si="0"/>
        <v>0</v>
      </c>
    </row>
    <row r="29" spans="1:23" ht="13.5">
      <c r="A29" s="2" t="s">
        <v>118</v>
      </c>
      <c r="B29" s="2" t="s">
        <v>112</v>
      </c>
      <c r="C29" s="8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8"/>
      <c r="U29" s="8"/>
      <c r="V29" s="8"/>
      <c r="W29" s="2">
        <v>10</v>
      </c>
    </row>
    <row r="30" spans="1:23" ht="13.5">
      <c r="A30" s="2" t="s">
        <v>119</v>
      </c>
      <c r="B30" s="2"/>
      <c r="C30" s="8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8"/>
      <c r="U30" s="8"/>
      <c r="V30" s="8"/>
      <c r="W30" s="2">
        <v>10</v>
      </c>
    </row>
    <row r="31" spans="1:23" ht="13.5">
      <c r="A31" s="2" t="s">
        <v>120</v>
      </c>
      <c r="B31" s="2"/>
      <c r="C31" s="8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8"/>
      <c r="U31" s="8"/>
      <c r="V31" s="8"/>
      <c r="W31" s="2">
        <v>10</v>
      </c>
    </row>
    <row r="32" spans="1:23" ht="15" thickBot="1">
      <c r="A32" s="17" t="s">
        <v>121</v>
      </c>
      <c r="B32" s="17"/>
      <c r="C32" s="18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8"/>
      <c r="U32" s="18"/>
      <c r="V32" s="18"/>
      <c r="W32" s="2">
        <v>10</v>
      </c>
    </row>
    <row r="33" spans="1:23" ht="15.75" thickTop="1">
      <c r="A33" s="13" t="s">
        <v>78</v>
      </c>
      <c r="B33" s="14"/>
      <c r="C33" s="15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5"/>
      <c r="U33" s="15"/>
      <c r="V33" s="14">
        <f>SUM(V6:V32)</f>
        <v>0</v>
      </c>
      <c r="W33" s="14">
        <f>SUM(W6:W32)</f>
        <v>40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3"/>
  <sheetViews>
    <sheetView zoomScale="90" zoomScaleNormal="90" zoomScalePageLayoutView="0" workbookViewId="0" topLeftCell="A1">
      <selection activeCell="U28" sqref="U28"/>
    </sheetView>
  </sheetViews>
  <sheetFormatPr defaultColWidth="8.8515625" defaultRowHeight="15"/>
  <cols>
    <col min="1" max="1" width="19.8515625" style="0" customWidth="1"/>
  </cols>
  <sheetData>
    <row r="1" spans="1:5" ht="16.5">
      <c r="A1" s="4" t="s">
        <v>79</v>
      </c>
      <c r="B1" s="4"/>
      <c r="C1" s="4"/>
      <c r="D1" s="4"/>
      <c r="E1" s="4"/>
    </row>
    <row r="2" spans="1:7" ht="18">
      <c r="A2" t="s">
        <v>20</v>
      </c>
      <c r="B2" s="4"/>
      <c r="C2" s="4"/>
      <c r="D2" s="4"/>
      <c r="E2" s="4"/>
      <c r="G2" s="6"/>
    </row>
    <row r="3" spans="1:4" ht="15">
      <c r="A3" s="5">
        <v>40662</v>
      </c>
      <c r="B3" s="5"/>
      <c r="C3" s="5"/>
      <c r="D3" s="5"/>
    </row>
    <row r="4" ht="15">
      <c r="A4" t="s">
        <v>15</v>
      </c>
    </row>
    <row r="5" spans="1:23" ht="45">
      <c r="A5" s="1" t="s">
        <v>65</v>
      </c>
      <c r="B5" s="3" t="s">
        <v>102</v>
      </c>
      <c r="C5" s="3" t="s">
        <v>153</v>
      </c>
      <c r="D5" s="3" t="s">
        <v>154</v>
      </c>
      <c r="E5" s="3">
        <v>100</v>
      </c>
      <c r="F5" s="3">
        <v>200</v>
      </c>
      <c r="G5" s="3">
        <v>400</v>
      </c>
      <c r="H5" s="3">
        <v>800</v>
      </c>
      <c r="I5" s="3">
        <v>1600</v>
      </c>
      <c r="J5" s="3">
        <v>3200</v>
      </c>
      <c r="K5" s="3" t="s">
        <v>66</v>
      </c>
      <c r="L5" s="3" t="s">
        <v>75</v>
      </c>
      <c r="M5" s="3" t="s">
        <v>67</v>
      </c>
      <c r="N5" s="3" t="s">
        <v>68</v>
      </c>
      <c r="O5" s="3" t="s">
        <v>69</v>
      </c>
      <c r="P5" s="3" t="s">
        <v>70</v>
      </c>
      <c r="Q5" s="3" t="s">
        <v>71</v>
      </c>
      <c r="R5" s="3" t="s">
        <v>72</v>
      </c>
      <c r="S5" s="3" t="s">
        <v>73</v>
      </c>
      <c r="T5" s="3" t="s">
        <v>74</v>
      </c>
      <c r="U5" s="11" t="s">
        <v>116</v>
      </c>
      <c r="V5" s="3" t="s">
        <v>77</v>
      </c>
      <c r="W5" s="12" t="s">
        <v>124</v>
      </c>
    </row>
    <row r="6" spans="1:23" ht="13.5">
      <c r="A6" s="2" t="s">
        <v>89</v>
      </c>
      <c r="B6" s="2">
        <v>13</v>
      </c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8"/>
      <c r="U6" s="8"/>
      <c r="V6" s="8">
        <v>0</v>
      </c>
      <c r="W6" s="2">
        <f>V6</f>
        <v>0</v>
      </c>
    </row>
    <row r="7" spans="1:23" ht="13.5">
      <c r="A7" s="2" t="s">
        <v>80</v>
      </c>
      <c r="B7" s="2">
        <v>11</v>
      </c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8"/>
      <c r="U7" s="8"/>
      <c r="V7" s="8">
        <v>0</v>
      </c>
      <c r="W7" s="2">
        <f aca="true" t="shared" si="0" ref="W7:W28">V7</f>
        <v>0</v>
      </c>
    </row>
    <row r="8" spans="1:23" ht="13.5">
      <c r="A8" s="2" t="s">
        <v>94</v>
      </c>
      <c r="B8" s="2">
        <v>14</v>
      </c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 t="s">
        <v>19</v>
      </c>
      <c r="P8" s="9"/>
      <c r="Q8" s="9"/>
      <c r="R8" s="9"/>
      <c r="S8" s="9"/>
      <c r="T8" s="8"/>
      <c r="U8" s="8">
        <v>6</v>
      </c>
      <c r="V8" s="8">
        <v>0</v>
      </c>
      <c r="W8" s="2">
        <f t="shared" si="0"/>
        <v>0</v>
      </c>
    </row>
    <row r="9" spans="1:23" ht="13.5">
      <c r="A9" s="2" t="s">
        <v>81</v>
      </c>
      <c r="B9" s="2">
        <v>11</v>
      </c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 t="s">
        <v>146</v>
      </c>
      <c r="R9" s="9"/>
      <c r="S9" s="9"/>
      <c r="T9" s="8"/>
      <c r="U9" s="8">
        <v>24</v>
      </c>
      <c r="V9" s="8">
        <v>8</v>
      </c>
      <c r="W9" s="2">
        <f t="shared" si="0"/>
        <v>8</v>
      </c>
    </row>
    <row r="10" spans="1:23" ht="13.5">
      <c r="A10" s="2" t="s">
        <v>95</v>
      </c>
      <c r="B10" s="2">
        <v>14</v>
      </c>
      <c r="C10" s="8"/>
      <c r="D10" s="8"/>
      <c r="E10" s="9"/>
      <c r="F10" s="9"/>
      <c r="G10" s="9"/>
      <c r="H10" s="9"/>
      <c r="I10" s="9"/>
      <c r="J10" s="9"/>
      <c r="K10" s="9"/>
      <c r="L10" s="8"/>
      <c r="M10" s="10"/>
      <c r="N10" s="9"/>
      <c r="O10" s="9"/>
      <c r="P10" s="9"/>
      <c r="Q10" s="9"/>
      <c r="R10" s="9"/>
      <c r="S10" s="9"/>
      <c r="T10" s="8"/>
      <c r="U10" s="8"/>
      <c r="V10" s="8"/>
      <c r="W10" s="2">
        <f t="shared" si="0"/>
        <v>0</v>
      </c>
    </row>
    <row r="11" spans="1:23" ht="13.5">
      <c r="A11" s="2" t="s">
        <v>96</v>
      </c>
      <c r="B11" s="2">
        <v>14</v>
      </c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8"/>
      <c r="U11" s="8">
        <v>4</v>
      </c>
      <c r="V11" s="8">
        <v>0</v>
      </c>
      <c r="W11" s="2">
        <f t="shared" si="0"/>
        <v>0</v>
      </c>
    </row>
    <row r="12" spans="1:23" ht="13.5">
      <c r="A12" s="2" t="s">
        <v>83</v>
      </c>
      <c r="B12" s="2">
        <v>12</v>
      </c>
      <c r="C12" s="8"/>
      <c r="D12" s="8"/>
      <c r="E12" s="9">
        <v>13.3</v>
      </c>
      <c r="F12" s="7"/>
      <c r="G12" s="9">
        <v>60.44</v>
      </c>
      <c r="H12" s="9"/>
      <c r="I12" s="9"/>
      <c r="J12" s="9"/>
      <c r="K12" s="9"/>
      <c r="L12" s="9"/>
      <c r="M12" s="9"/>
      <c r="N12" s="9"/>
      <c r="O12" s="9"/>
      <c r="P12" s="9">
        <v>33.3</v>
      </c>
      <c r="Q12" s="9"/>
      <c r="R12" s="9"/>
      <c r="S12" s="9"/>
      <c r="T12" s="8"/>
      <c r="U12" s="8">
        <v>10</v>
      </c>
      <c r="V12" s="8">
        <v>18</v>
      </c>
      <c r="W12" s="2">
        <f t="shared" si="0"/>
        <v>18</v>
      </c>
    </row>
    <row r="13" spans="1:23" ht="13.5">
      <c r="A13" s="2" t="s">
        <v>97</v>
      </c>
      <c r="B13" s="2">
        <v>14</v>
      </c>
      <c r="C13" s="8"/>
      <c r="D13" s="8"/>
      <c r="E13" s="9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8"/>
      <c r="U13" s="8"/>
      <c r="V13" s="8">
        <v>0</v>
      </c>
      <c r="W13" s="2">
        <f t="shared" si="0"/>
        <v>0</v>
      </c>
    </row>
    <row r="14" spans="1:23" ht="13.5">
      <c r="A14" s="2" t="s">
        <v>84</v>
      </c>
      <c r="B14" s="2">
        <v>12</v>
      </c>
      <c r="C14" s="8">
        <v>19.87</v>
      </c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8"/>
      <c r="U14" s="8"/>
      <c r="V14" s="8"/>
      <c r="W14" s="2">
        <f t="shared" si="0"/>
        <v>0</v>
      </c>
    </row>
    <row r="15" spans="1:23" ht="13.5">
      <c r="A15" s="2" t="s">
        <v>85</v>
      </c>
      <c r="B15" s="2">
        <v>12</v>
      </c>
      <c r="C15" s="8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>
        <v>29.3</v>
      </c>
      <c r="T15" s="8"/>
      <c r="U15" s="8"/>
      <c r="V15" s="8">
        <v>6</v>
      </c>
      <c r="W15" s="2">
        <f t="shared" si="0"/>
        <v>6</v>
      </c>
    </row>
    <row r="16" spans="1:23" ht="13.5">
      <c r="A16" s="2" t="s">
        <v>90</v>
      </c>
      <c r="B16" s="2">
        <v>13</v>
      </c>
      <c r="C16" s="8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8"/>
      <c r="U16" s="8"/>
      <c r="V16" s="8">
        <v>0</v>
      </c>
      <c r="W16" s="2">
        <f t="shared" si="0"/>
        <v>0</v>
      </c>
    </row>
    <row r="17" spans="1:23" ht="13.5">
      <c r="A17" s="2" t="s">
        <v>98</v>
      </c>
      <c r="B17" s="2">
        <v>14</v>
      </c>
      <c r="C17" s="8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v>6.16</v>
      </c>
      <c r="P17" s="9"/>
      <c r="Q17" s="9"/>
      <c r="R17" s="9"/>
      <c r="S17" s="9"/>
      <c r="T17" s="8"/>
      <c r="U17" s="8">
        <v>4</v>
      </c>
      <c r="V17" s="8">
        <v>2</v>
      </c>
      <c r="W17" s="2">
        <f t="shared" si="0"/>
        <v>2</v>
      </c>
    </row>
    <row r="18" spans="1:23" ht="13.5">
      <c r="A18" s="2" t="s">
        <v>99</v>
      </c>
      <c r="B18" s="2">
        <v>14</v>
      </c>
      <c r="C18" s="8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>
        <v>6.17</v>
      </c>
      <c r="P18" s="9"/>
      <c r="Q18" s="9"/>
      <c r="R18" s="9"/>
      <c r="S18" s="9"/>
      <c r="T18" s="8"/>
      <c r="U18" s="8">
        <v>4</v>
      </c>
      <c r="V18" s="8">
        <v>1</v>
      </c>
      <c r="W18" s="2">
        <f t="shared" si="0"/>
        <v>1</v>
      </c>
    </row>
    <row r="19" spans="1:23" ht="13.5">
      <c r="A19" s="2" t="s">
        <v>86</v>
      </c>
      <c r="B19" s="2">
        <v>12</v>
      </c>
      <c r="C19" s="8"/>
      <c r="D19" s="8"/>
      <c r="E19" s="9"/>
      <c r="F19" s="9"/>
      <c r="G19" s="9"/>
      <c r="H19" s="9" t="s">
        <v>23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8"/>
      <c r="U19" s="8">
        <v>18</v>
      </c>
      <c r="V19" s="8">
        <v>10</v>
      </c>
      <c r="W19" s="2">
        <f t="shared" si="0"/>
        <v>10</v>
      </c>
    </row>
    <row r="20" spans="1:23" ht="13.5">
      <c r="A20" s="2" t="s">
        <v>91</v>
      </c>
      <c r="B20" s="2">
        <v>13</v>
      </c>
      <c r="C20" s="8">
        <v>13.97</v>
      </c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8"/>
      <c r="U20" s="8">
        <v>6</v>
      </c>
      <c r="V20" s="8">
        <v>0</v>
      </c>
      <c r="W20" s="2">
        <f t="shared" si="0"/>
        <v>0</v>
      </c>
    </row>
    <row r="21" spans="1:23" ht="13.5">
      <c r="A21" s="2" t="s">
        <v>92</v>
      </c>
      <c r="B21" s="2">
        <v>13</v>
      </c>
      <c r="C21" s="8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8"/>
      <c r="U21" s="8">
        <v>4</v>
      </c>
      <c r="V21" s="8">
        <v>0</v>
      </c>
      <c r="W21" s="2">
        <f t="shared" si="0"/>
        <v>0</v>
      </c>
    </row>
    <row r="22" spans="1:23" ht="13.5">
      <c r="A22" s="2" t="s">
        <v>100</v>
      </c>
      <c r="B22" s="2">
        <v>14</v>
      </c>
      <c r="C22" s="8"/>
      <c r="D22" s="8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8"/>
      <c r="U22" s="8">
        <v>0</v>
      </c>
      <c r="V22" s="8">
        <v>0</v>
      </c>
      <c r="W22" s="2">
        <f t="shared" si="0"/>
        <v>0</v>
      </c>
    </row>
    <row r="23" spans="1:23" ht="13.5">
      <c r="A23" s="2" t="s">
        <v>87</v>
      </c>
      <c r="B23" s="2">
        <v>12</v>
      </c>
      <c r="C23" s="8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9">
        <v>15</v>
      </c>
      <c r="P23" s="9"/>
      <c r="Q23" s="9"/>
      <c r="R23" s="9" t="s">
        <v>26</v>
      </c>
      <c r="S23" s="9"/>
      <c r="T23" s="8"/>
      <c r="U23" s="8">
        <v>14</v>
      </c>
      <c r="V23" s="8">
        <v>7</v>
      </c>
      <c r="W23" s="2">
        <f t="shared" si="0"/>
        <v>7</v>
      </c>
    </row>
    <row r="24" spans="1:23" ht="13.5">
      <c r="A24" s="2" t="s">
        <v>110</v>
      </c>
      <c r="B24" s="2">
        <v>12</v>
      </c>
      <c r="C24" s="8">
        <v>17.07</v>
      </c>
      <c r="D24" s="8">
        <v>48.58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>
        <v>18</v>
      </c>
      <c r="V24" s="8">
        <v>18</v>
      </c>
      <c r="W24" s="2">
        <f t="shared" si="0"/>
        <v>18</v>
      </c>
    </row>
    <row r="25" spans="1:23" ht="13.5">
      <c r="A25" s="2" t="s">
        <v>93</v>
      </c>
      <c r="B25" s="2">
        <v>13</v>
      </c>
      <c r="C25" s="8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>
        <v>32.9</v>
      </c>
      <c r="T25" s="8" t="s">
        <v>21</v>
      </c>
      <c r="U25" s="8"/>
      <c r="V25" s="8">
        <v>20</v>
      </c>
      <c r="W25" s="2">
        <f t="shared" si="0"/>
        <v>20</v>
      </c>
    </row>
    <row r="26" spans="1:23" ht="13.5">
      <c r="A26" s="2" t="s">
        <v>88</v>
      </c>
      <c r="B26" s="2">
        <v>12</v>
      </c>
      <c r="C26" s="8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2">
        <f t="shared" si="0"/>
        <v>0</v>
      </c>
    </row>
    <row r="27" spans="1:23" ht="13.5">
      <c r="A27" s="2" t="s">
        <v>101</v>
      </c>
      <c r="B27" s="2">
        <v>14</v>
      </c>
      <c r="C27" s="8"/>
      <c r="D27" s="8"/>
      <c r="E27" s="9"/>
      <c r="F27" s="9"/>
      <c r="G27" s="9" t="s">
        <v>24</v>
      </c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8"/>
      <c r="U27" s="8"/>
      <c r="V27" s="8"/>
      <c r="W27" s="2">
        <f t="shared" si="0"/>
        <v>0</v>
      </c>
    </row>
    <row r="28" spans="1:23" ht="13.5">
      <c r="A28" s="2" t="s">
        <v>82</v>
      </c>
      <c r="B28" s="2">
        <v>11</v>
      </c>
      <c r="C28" s="8"/>
      <c r="D28" s="8">
        <v>57.09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 t="s">
        <v>18</v>
      </c>
      <c r="R28" s="9" t="s">
        <v>182</v>
      </c>
      <c r="S28" s="9"/>
      <c r="T28" s="8"/>
      <c r="U28" s="8">
        <v>0</v>
      </c>
      <c r="V28" s="8">
        <v>2</v>
      </c>
      <c r="W28" s="2">
        <f t="shared" si="0"/>
        <v>2</v>
      </c>
    </row>
    <row r="29" spans="1:23" ht="13.5">
      <c r="A29" s="2" t="s">
        <v>118</v>
      </c>
      <c r="B29" s="2" t="s">
        <v>112</v>
      </c>
      <c r="C29" s="8"/>
      <c r="D29" s="8"/>
      <c r="E29" s="9"/>
      <c r="F29" s="9"/>
      <c r="G29" s="9"/>
      <c r="H29" s="9"/>
      <c r="I29" s="9"/>
      <c r="J29" s="9"/>
      <c r="K29" s="9">
        <v>53.4</v>
      </c>
      <c r="L29" s="9"/>
      <c r="M29" s="9"/>
      <c r="N29" s="9"/>
      <c r="O29" s="9"/>
      <c r="P29" s="9"/>
      <c r="Q29" s="9"/>
      <c r="R29" s="9"/>
      <c r="S29" s="9"/>
      <c r="T29" s="8"/>
      <c r="U29" s="8">
        <v>8</v>
      </c>
      <c r="V29" s="8"/>
      <c r="W29" s="2">
        <f>U29</f>
        <v>8</v>
      </c>
    </row>
    <row r="30" spans="1:23" ht="13.5">
      <c r="A30" s="2" t="s">
        <v>119</v>
      </c>
      <c r="B30" s="2"/>
      <c r="C30" s="8"/>
      <c r="D30" s="8"/>
      <c r="E30" s="9"/>
      <c r="F30" s="9"/>
      <c r="G30" s="9"/>
      <c r="H30" s="9"/>
      <c r="I30" s="9"/>
      <c r="J30" s="9"/>
      <c r="K30" s="9"/>
      <c r="L30" s="9" t="s">
        <v>25</v>
      </c>
      <c r="M30" s="9"/>
      <c r="N30" s="9"/>
      <c r="O30" s="9"/>
      <c r="P30" s="9"/>
      <c r="Q30" s="9"/>
      <c r="R30" s="9"/>
      <c r="S30" s="9"/>
      <c r="T30" s="8"/>
      <c r="U30" s="8">
        <v>6</v>
      </c>
      <c r="V30" s="8"/>
      <c r="W30" s="2">
        <f>U30</f>
        <v>6</v>
      </c>
    </row>
    <row r="31" spans="1:23" ht="13.5">
      <c r="A31" s="2" t="s">
        <v>120</v>
      </c>
      <c r="B31" s="2"/>
      <c r="C31" s="8"/>
      <c r="D31" s="8"/>
      <c r="E31" s="9"/>
      <c r="F31" s="9"/>
      <c r="G31" s="9"/>
      <c r="H31" s="9"/>
      <c r="I31" s="9"/>
      <c r="J31" s="9"/>
      <c r="K31" s="9" t="s">
        <v>112</v>
      </c>
      <c r="L31" s="9"/>
      <c r="M31" s="9" t="s">
        <v>22</v>
      </c>
      <c r="N31" s="9"/>
      <c r="O31" s="9"/>
      <c r="P31" s="9"/>
      <c r="Q31" s="9"/>
      <c r="R31" s="9"/>
      <c r="S31" s="9"/>
      <c r="T31" s="8"/>
      <c r="U31" s="8">
        <v>10</v>
      </c>
      <c r="V31" s="8"/>
      <c r="W31" s="2">
        <f>U31</f>
        <v>10</v>
      </c>
    </row>
    <row r="32" spans="1:23" ht="15" thickBot="1">
      <c r="A32" s="17" t="s">
        <v>121</v>
      </c>
      <c r="B32" s="17"/>
      <c r="C32" s="18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>
        <v>11.06</v>
      </c>
      <c r="O32" s="19"/>
      <c r="P32" s="19"/>
      <c r="Q32" s="19"/>
      <c r="R32" s="19"/>
      <c r="S32" s="19"/>
      <c r="T32" s="18"/>
      <c r="U32" s="18">
        <v>4</v>
      </c>
      <c r="V32" s="18"/>
      <c r="W32" s="2">
        <f>U32</f>
        <v>4</v>
      </c>
    </row>
    <row r="33" spans="1:23" ht="15.75" thickTop="1">
      <c r="A33" s="13" t="s">
        <v>78</v>
      </c>
      <c r="B33" s="14"/>
      <c r="C33" s="15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5"/>
      <c r="U33" s="15">
        <f>SUM(U29:U32)</f>
        <v>28</v>
      </c>
      <c r="V33" s="14">
        <f>SUM(V6:V32)</f>
        <v>92</v>
      </c>
      <c r="W33" s="14">
        <f>SUM(W6:W32)</f>
        <v>120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PageLayoutView="0" workbookViewId="0" topLeftCell="A1">
      <selection activeCell="Q14" sqref="Q14"/>
    </sheetView>
  </sheetViews>
  <sheetFormatPr defaultColWidth="8.8515625" defaultRowHeight="15"/>
  <cols>
    <col min="1" max="1" width="19.00390625" style="0" customWidth="1"/>
    <col min="2" max="2" width="3.7109375" style="0" customWidth="1"/>
    <col min="3" max="3" width="6.28125" style="0" customWidth="1"/>
    <col min="4" max="4" width="6.421875" style="0" customWidth="1"/>
    <col min="5" max="5" width="6.140625" style="0" customWidth="1"/>
    <col min="6" max="6" width="7.00390625" style="0" customWidth="1"/>
    <col min="7" max="7" width="8.00390625" style="0" customWidth="1"/>
    <col min="8" max="8" width="7.8515625" style="0" customWidth="1"/>
    <col min="9" max="9" width="6.7109375" style="0" customWidth="1"/>
    <col min="10" max="10" width="6.8515625" style="0" customWidth="1"/>
    <col min="11" max="12" width="8.8515625" style="0" customWidth="1"/>
    <col min="13" max="13" width="10.00390625" style="0" customWidth="1"/>
    <col min="14" max="14" width="9.8515625" style="0" customWidth="1"/>
    <col min="15" max="15" width="6.421875" style="0" customWidth="1"/>
    <col min="16" max="16" width="7.8515625" style="0" customWidth="1"/>
    <col min="17" max="17" width="5.8515625" style="0" customWidth="1"/>
    <col min="18" max="18" width="6.28125" style="0" customWidth="1"/>
    <col min="19" max="19" width="5.8515625" style="0" customWidth="1"/>
    <col min="20" max="21" width="6.28125" style="0" customWidth="1"/>
    <col min="22" max="22" width="6.8515625" style="0" customWidth="1"/>
    <col min="23" max="23" width="6.28125" style="0" customWidth="1"/>
  </cols>
  <sheetData>
    <row r="1" spans="1:5" ht="16.5">
      <c r="A1" s="4" t="s">
        <v>79</v>
      </c>
      <c r="B1" s="4"/>
      <c r="C1" s="4"/>
      <c r="D1" s="4"/>
      <c r="E1" s="4"/>
    </row>
    <row r="2" spans="1:7" ht="18">
      <c r="A2" t="s">
        <v>76</v>
      </c>
      <c r="B2" s="4"/>
      <c r="C2" s="4"/>
      <c r="D2" s="4"/>
      <c r="E2" s="4"/>
      <c r="G2" s="6"/>
    </row>
    <row r="3" spans="1:4" ht="15">
      <c r="A3" s="5">
        <v>40614</v>
      </c>
      <c r="B3" s="5"/>
      <c r="C3" s="5"/>
      <c r="D3" s="5"/>
    </row>
    <row r="4" ht="15">
      <c r="A4" t="s">
        <v>123</v>
      </c>
    </row>
    <row r="5" spans="1:23" ht="75">
      <c r="A5" s="1" t="s">
        <v>65</v>
      </c>
      <c r="B5" s="3" t="s">
        <v>102</v>
      </c>
      <c r="C5" s="3">
        <v>55</v>
      </c>
      <c r="D5" s="3" t="s">
        <v>104</v>
      </c>
      <c r="E5" s="3">
        <v>100</v>
      </c>
      <c r="F5" s="3">
        <v>200</v>
      </c>
      <c r="G5" s="3">
        <v>400</v>
      </c>
      <c r="H5" s="3">
        <v>800</v>
      </c>
      <c r="I5" s="3">
        <v>1600</v>
      </c>
      <c r="J5" s="3">
        <v>3200</v>
      </c>
      <c r="K5" s="3" t="s">
        <v>66</v>
      </c>
      <c r="L5" s="3" t="s">
        <v>75</v>
      </c>
      <c r="M5" s="3" t="s">
        <v>67</v>
      </c>
      <c r="N5" s="3" t="s">
        <v>68</v>
      </c>
      <c r="O5" s="3" t="s">
        <v>69</v>
      </c>
      <c r="P5" s="3" t="s">
        <v>70</v>
      </c>
      <c r="Q5" s="3" t="s">
        <v>71</v>
      </c>
      <c r="R5" s="3" t="s">
        <v>72</v>
      </c>
      <c r="S5" s="3" t="s">
        <v>73</v>
      </c>
      <c r="T5" s="3" t="s">
        <v>74</v>
      </c>
      <c r="U5" s="11" t="s">
        <v>116</v>
      </c>
      <c r="V5" s="3" t="s">
        <v>77</v>
      </c>
      <c r="W5" s="12" t="s">
        <v>124</v>
      </c>
    </row>
    <row r="6" spans="1:23" ht="13.5">
      <c r="A6" s="2" t="s">
        <v>89</v>
      </c>
      <c r="B6" s="2">
        <v>13</v>
      </c>
      <c r="C6" s="8"/>
      <c r="D6" s="8">
        <v>10.85</v>
      </c>
      <c r="E6" s="9"/>
      <c r="F6" s="9"/>
      <c r="G6" s="9"/>
      <c r="H6" s="9"/>
      <c r="I6" s="9"/>
      <c r="J6" s="9"/>
      <c r="K6" s="9"/>
      <c r="L6" s="9"/>
      <c r="M6" s="9"/>
      <c r="N6" s="9">
        <v>12.05</v>
      </c>
      <c r="O6" s="9"/>
      <c r="P6" s="9"/>
      <c r="Q6" s="9"/>
      <c r="R6" s="9"/>
      <c r="S6" s="9"/>
      <c r="T6" s="8"/>
      <c r="U6" s="8"/>
      <c r="V6" s="8"/>
      <c r="W6" s="2">
        <f>V6</f>
        <v>0</v>
      </c>
    </row>
    <row r="7" spans="1:23" ht="13.5">
      <c r="A7" s="2" t="s">
        <v>80</v>
      </c>
      <c r="B7" s="2">
        <v>11</v>
      </c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8"/>
      <c r="U7" s="8"/>
      <c r="V7" s="8"/>
      <c r="W7" s="2">
        <f aca="true" t="shared" si="0" ref="W7:W32">V7</f>
        <v>0</v>
      </c>
    </row>
    <row r="8" spans="1:23" ht="13.5">
      <c r="A8" s="2" t="s">
        <v>94</v>
      </c>
      <c r="B8" s="2">
        <v>14</v>
      </c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8"/>
      <c r="U8" s="8"/>
      <c r="V8" s="8"/>
      <c r="W8" s="2">
        <f t="shared" si="0"/>
        <v>0</v>
      </c>
    </row>
    <row r="9" spans="1:23" ht="13.5">
      <c r="A9" s="2" t="s">
        <v>81</v>
      </c>
      <c r="B9" s="2">
        <v>11</v>
      </c>
      <c r="C9" s="8"/>
      <c r="D9" s="8"/>
      <c r="E9" s="9"/>
      <c r="F9" s="9"/>
      <c r="G9" s="9"/>
      <c r="H9" s="9"/>
      <c r="I9" s="9"/>
      <c r="J9" s="9"/>
      <c r="K9" s="9"/>
      <c r="L9" s="9" t="s">
        <v>108</v>
      </c>
      <c r="M9" s="9" t="s">
        <v>109</v>
      </c>
      <c r="N9" s="9"/>
      <c r="O9" s="9"/>
      <c r="P9" s="9"/>
      <c r="Q9" s="9" t="s">
        <v>113</v>
      </c>
      <c r="R9" s="9"/>
      <c r="S9" s="9"/>
      <c r="T9" s="8"/>
      <c r="U9" s="8">
        <f>10+6</f>
        <v>16</v>
      </c>
      <c r="V9" s="8"/>
      <c r="W9" s="2">
        <f t="shared" si="0"/>
        <v>0</v>
      </c>
    </row>
    <row r="10" spans="1:23" ht="13.5">
      <c r="A10" s="2" t="s">
        <v>95</v>
      </c>
      <c r="B10" s="2">
        <v>14</v>
      </c>
      <c r="C10" s="8"/>
      <c r="D10" s="8"/>
      <c r="E10" s="9"/>
      <c r="F10" s="9"/>
      <c r="G10" s="9"/>
      <c r="H10" s="9"/>
      <c r="I10" s="9"/>
      <c r="J10" s="9"/>
      <c r="K10" s="9"/>
      <c r="L10" s="8"/>
      <c r="M10" s="10"/>
      <c r="N10" s="9"/>
      <c r="O10" s="9"/>
      <c r="P10" s="9"/>
      <c r="Q10" s="9"/>
      <c r="R10" s="9"/>
      <c r="S10" s="9"/>
      <c r="T10" s="8"/>
      <c r="U10" s="8"/>
      <c r="V10" s="8"/>
      <c r="W10" s="2">
        <f t="shared" si="0"/>
        <v>0</v>
      </c>
    </row>
    <row r="11" spans="1:23" ht="13.5">
      <c r="A11" s="2" t="s">
        <v>96</v>
      </c>
      <c r="B11" s="2">
        <v>14</v>
      </c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8"/>
      <c r="U11" s="8"/>
      <c r="V11" s="8"/>
      <c r="W11" s="2">
        <f t="shared" si="0"/>
        <v>0</v>
      </c>
    </row>
    <row r="12" spans="1:23" ht="27.75">
      <c r="A12" s="2" t="s">
        <v>83</v>
      </c>
      <c r="B12" s="2">
        <v>12</v>
      </c>
      <c r="C12" s="8"/>
      <c r="D12" s="8"/>
      <c r="E12" s="9"/>
      <c r="F12" s="7" t="s">
        <v>122</v>
      </c>
      <c r="G12" s="9" t="s">
        <v>105</v>
      </c>
      <c r="H12" s="9"/>
      <c r="I12" s="9"/>
      <c r="J12" s="9"/>
      <c r="K12" s="9"/>
      <c r="L12" s="9"/>
      <c r="M12" s="9" t="s">
        <v>109</v>
      </c>
      <c r="N12" s="9"/>
      <c r="O12" s="9"/>
      <c r="P12" s="9" t="s">
        <v>117</v>
      </c>
      <c r="Q12" s="9"/>
      <c r="R12" s="9"/>
      <c r="S12" s="9"/>
      <c r="T12" s="8"/>
      <c r="U12" s="8">
        <v>10</v>
      </c>
      <c r="V12" s="8">
        <f>4+8+6</f>
        <v>18</v>
      </c>
      <c r="W12" s="2">
        <f t="shared" si="0"/>
        <v>18</v>
      </c>
    </row>
    <row r="13" spans="1:23" ht="13.5">
      <c r="A13" s="2" t="s">
        <v>97</v>
      </c>
      <c r="B13" s="2">
        <v>14</v>
      </c>
      <c r="C13" s="8"/>
      <c r="D13" s="8"/>
      <c r="E13" s="9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9">
        <v>0</v>
      </c>
      <c r="R13" s="9"/>
      <c r="S13" s="9"/>
      <c r="T13" s="8"/>
      <c r="U13" s="8"/>
      <c r="V13" s="8"/>
      <c r="W13" s="2">
        <f t="shared" si="0"/>
        <v>0</v>
      </c>
    </row>
    <row r="14" spans="1:23" ht="13.5">
      <c r="A14" s="2" t="s">
        <v>84</v>
      </c>
      <c r="B14" s="2">
        <v>12</v>
      </c>
      <c r="C14" s="8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8"/>
      <c r="U14" s="8"/>
      <c r="V14" s="8"/>
      <c r="W14" s="2">
        <f t="shared" si="0"/>
        <v>0</v>
      </c>
    </row>
    <row r="15" spans="1:23" ht="13.5">
      <c r="A15" s="2" t="s">
        <v>85</v>
      </c>
      <c r="B15" s="2">
        <v>12</v>
      </c>
      <c r="C15" s="8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 t="s">
        <v>115</v>
      </c>
      <c r="T15" s="8"/>
      <c r="U15" s="8"/>
      <c r="V15" s="8"/>
      <c r="W15" s="2">
        <f t="shared" si="0"/>
        <v>0</v>
      </c>
    </row>
    <row r="16" spans="1:23" ht="13.5">
      <c r="A16" s="2" t="s">
        <v>90</v>
      </c>
      <c r="B16" s="2">
        <v>13</v>
      </c>
      <c r="C16" s="8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8"/>
      <c r="U16" s="8"/>
      <c r="V16" s="8"/>
      <c r="W16" s="2">
        <f t="shared" si="0"/>
        <v>0</v>
      </c>
    </row>
    <row r="17" spans="1:23" ht="13.5">
      <c r="A17" s="2" t="s">
        <v>98</v>
      </c>
      <c r="B17" s="2">
        <v>14</v>
      </c>
      <c r="C17" s="8"/>
      <c r="D17" s="8"/>
      <c r="E17" s="9"/>
      <c r="F17" s="9"/>
      <c r="G17" s="9"/>
      <c r="H17" s="9"/>
      <c r="I17" s="9" t="s">
        <v>103</v>
      </c>
      <c r="J17" s="9"/>
      <c r="K17" s="9"/>
      <c r="L17" s="9"/>
      <c r="M17" s="9"/>
      <c r="N17" s="9">
        <v>12.05</v>
      </c>
      <c r="O17" s="9"/>
      <c r="P17" s="9"/>
      <c r="Q17" s="9"/>
      <c r="R17" s="9"/>
      <c r="S17" s="9"/>
      <c r="T17" s="8"/>
      <c r="U17" s="8"/>
      <c r="V17" s="8"/>
      <c r="W17" s="2">
        <f t="shared" si="0"/>
        <v>0</v>
      </c>
    </row>
    <row r="18" spans="1:23" ht="13.5">
      <c r="A18" s="2" t="s">
        <v>99</v>
      </c>
      <c r="B18" s="2">
        <v>14</v>
      </c>
      <c r="C18" s="8"/>
      <c r="D18" s="8"/>
      <c r="E18" s="9"/>
      <c r="F18" s="9"/>
      <c r="G18" s="9"/>
      <c r="H18" s="9"/>
      <c r="I18" s="9">
        <v>6.37</v>
      </c>
      <c r="J18" s="9"/>
      <c r="K18" s="9"/>
      <c r="L18" s="9"/>
      <c r="M18" s="9"/>
      <c r="N18" s="9">
        <v>12.05</v>
      </c>
      <c r="O18" s="9"/>
      <c r="P18" s="9"/>
      <c r="Q18" s="9"/>
      <c r="R18" s="9"/>
      <c r="S18" s="9"/>
      <c r="T18" s="8"/>
      <c r="U18" s="8"/>
      <c r="V18" s="8"/>
      <c r="W18" s="2">
        <f t="shared" si="0"/>
        <v>0</v>
      </c>
    </row>
    <row r="19" spans="1:23" ht="13.5">
      <c r="A19" s="2" t="s">
        <v>86</v>
      </c>
      <c r="B19" s="2">
        <v>12</v>
      </c>
      <c r="C19" s="8"/>
      <c r="D19" s="8"/>
      <c r="E19" s="9"/>
      <c r="F19" s="9"/>
      <c r="G19" s="9"/>
      <c r="H19" s="9" t="s">
        <v>106</v>
      </c>
      <c r="I19" s="9"/>
      <c r="J19" s="9"/>
      <c r="K19" s="9"/>
      <c r="L19" s="9"/>
      <c r="M19" s="9" t="s">
        <v>109</v>
      </c>
      <c r="N19" s="9"/>
      <c r="O19" s="9"/>
      <c r="P19" s="9"/>
      <c r="Q19" s="9"/>
      <c r="R19" s="9"/>
      <c r="S19" s="9"/>
      <c r="T19" s="8"/>
      <c r="U19" s="8">
        <v>10</v>
      </c>
      <c r="V19" s="8">
        <v>10</v>
      </c>
      <c r="W19" s="2">
        <f t="shared" si="0"/>
        <v>10</v>
      </c>
    </row>
    <row r="20" spans="1:23" ht="13.5">
      <c r="A20" s="2" t="s">
        <v>91</v>
      </c>
      <c r="B20" s="2">
        <v>13</v>
      </c>
      <c r="C20" s="8">
        <v>8.06</v>
      </c>
      <c r="D20" s="8"/>
      <c r="E20" s="9"/>
      <c r="F20" s="9"/>
      <c r="G20" s="9"/>
      <c r="H20" s="9"/>
      <c r="I20" s="9"/>
      <c r="J20" s="9"/>
      <c r="K20" s="9"/>
      <c r="L20" s="9" t="s">
        <v>108</v>
      </c>
      <c r="M20" s="9"/>
      <c r="N20" s="9"/>
      <c r="O20" s="9"/>
      <c r="P20" s="9"/>
      <c r="Q20" s="9"/>
      <c r="R20" s="9"/>
      <c r="S20" s="9"/>
      <c r="T20" s="8"/>
      <c r="U20" s="8">
        <v>6</v>
      </c>
      <c r="V20" s="8"/>
      <c r="W20" s="2">
        <f t="shared" si="0"/>
        <v>0</v>
      </c>
    </row>
    <row r="21" spans="1:23" ht="13.5">
      <c r="A21" s="2" t="s">
        <v>92</v>
      </c>
      <c r="B21" s="2">
        <v>13</v>
      </c>
      <c r="C21" s="8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8"/>
      <c r="U21" s="8"/>
      <c r="V21" s="8"/>
      <c r="W21" s="2">
        <f t="shared" si="0"/>
        <v>0</v>
      </c>
    </row>
    <row r="22" spans="1:23" ht="13.5">
      <c r="A22" s="2" t="s">
        <v>100</v>
      </c>
      <c r="B22" s="2">
        <v>14</v>
      </c>
      <c r="C22" s="8">
        <v>7.96</v>
      </c>
      <c r="D22" s="8"/>
      <c r="E22" s="9"/>
      <c r="F22" s="9"/>
      <c r="G22" s="9"/>
      <c r="H22" s="9" t="s">
        <v>107</v>
      </c>
      <c r="I22" s="9"/>
      <c r="J22" s="9"/>
      <c r="K22" s="9"/>
      <c r="L22" s="9" t="s">
        <v>108</v>
      </c>
      <c r="M22" s="9"/>
      <c r="N22" s="9"/>
      <c r="O22" s="9"/>
      <c r="P22" s="9"/>
      <c r="Q22" s="9"/>
      <c r="R22" s="9"/>
      <c r="S22" s="9"/>
      <c r="T22" s="8"/>
      <c r="U22" s="8">
        <v>6</v>
      </c>
      <c r="V22" s="8"/>
      <c r="W22" s="2">
        <f t="shared" si="0"/>
        <v>0</v>
      </c>
    </row>
    <row r="23" spans="1:23" ht="13.5">
      <c r="A23" s="2" t="s">
        <v>87</v>
      </c>
      <c r="B23" s="2">
        <v>12</v>
      </c>
      <c r="C23" s="8"/>
      <c r="D23" s="8"/>
      <c r="E23" s="9"/>
      <c r="F23" s="9"/>
      <c r="G23" s="9"/>
      <c r="H23" s="9"/>
      <c r="I23" s="9"/>
      <c r="J23" s="9"/>
      <c r="K23" s="9"/>
      <c r="L23" s="9" t="s">
        <v>108</v>
      </c>
      <c r="M23" s="9"/>
      <c r="N23" s="9"/>
      <c r="O23" s="9"/>
      <c r="P23" s="9"/>
      <c r="Q23" s="9" t="s">
        <v>112</v>
      </c>
      <c r="R23" s="9" t="s">
        <v>111</v>
      </c>
      <c r="S23" s="9"/>
      <c r="T23" s="8"/>
      <c r="U23" s="8">
        <v>6</v>
      </c>
      <c r="V23" s="8"/>
      <c r="W23" s="2">
        <f t="shared" si="0"/>
        <v>0</v>
      </c>
    </row>
    <row r="24" spans="1:23" ht="13.5">
      <c r="A24" s="2" t="s">
        <v>110</v>
      </c>
      <c r="B24" s="2">
        <v>12</v>
      </c>
      <c r="C24" s="8"/>
      <c r="D24" s="8">
        <v>10.36</v>
      </c>
      <c r="E24" s="9"/>
      <c r="F24" s="9"/>
      <c r="G24" s="9"/>
      <c r="H24" s="9"/>
      <c r="I24" s="9"/>
      <c r="J24" s="9"/>
      <c r="K24" s="9"/>
      <c r="L24" s="9"/>
      <c r="M24" s="9" t="s">
        <v>109</v>
      </c>
      <c r="N24" s="9"/>
      <c r="O24" s="9"/>
      <c r="P24" s="9"/>
      <c r="Q24" s="9"/>
      <c r="R24" s="9"/>
      <c r="S24" s="9"/>
      <c r="T24" s="8"/>
      <c r="U24" s="8">
        <v>10</v>
      </c>
      <c r="V24" s="8"/>
      <c r="W24" s="2">
        <f t="shared" si="0"/>
        <v>0</v>
      </c>
    </row>
    <row r="25" spans="1:23" ht="13.5">
      <c r="A25" s="2" t="s">
        <v>93</v>
      </c>
      <c r="B25" s="2">
        <v>13</v>
      </c>
      <c r="C25" s="8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 t="s">
        <v>114</v>
      </c>
      <c r="T25" s="8"/>
      <c r="U25" s="8"/>
      <c r="V25" s="8"/>
      <c r="W25" s="2">
        <f t="shared" si="0"/>
        <v>0</v>
      </c>
    </row>
    <row r="26" spans="1:23" ht="13.5">
      <c r="A26" s="2" t="s">
        <v>88</v>
      </c>
      <c r="B26" s="2">
        <v>12</v>
      </c>
      <c r="C26" s="8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2">
        <f t="shared" si="0"/>
        <v>0</v>
      </c>
    </row>
    <row r="27" spans="1:23" ht="13.5">
      <c r="A27" s="2" t="s">
        <v>101</v>
      </c>
      <c r="B27" s="2">
        <v>14</v>
      </c>
      <c r="C27" s="8"/>
      <c r="D27" s="8"/>
      <c r="E27" s="9"/>
      <c r="F27" s="9"/>
      <c r="G27" s="9"/>
      <c r="H27" s="9"/>
      <c r="I27" s="9"/>
      <c r="J27" s="9"/>
      <c r="K27" s="9"/>
      <c r="L27" s="9"/>
      <c r="M27" s="9"/>
      <c r="N27" s="9">
        <v>12.05</v>
      </c>
      <c r="O27" s="9"/>
      <c r="P27" s="9"/>
      <c r="Q27" s="9"/>
      <c r="R27" s="9"/>
      <c r="S27" s="9"/>
      <c r="T27" s="8"/>
      <c r="U27" s="8"/>
      <c r="V27" s="8"/>
      <c r="W27" s="2">
        <f t="shared" si="0"/>
        <v>0</v>
      </c>
    </row>
    <row r="28" spans="1:23" ht="13.5">
      <c r="A28" s="2" t="s">
        <v>82</v>
      </c>
      <c r="B28" s="2">
        <v>11</v>
      </c>
      <c r="C28" s="8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8"/>
      <c r="U28" s="8"/>
      <c r="V28" s="8"/>
      <c r="W28" s="2">
        <f t="shared" si="0"/>
        <v>0</v>
      </c>
    </row>
    <row r="29" spans="1:23" ht="13.5">
      <c r="A29" s="2" t="s">
        <v>118</v>
      </c>
      <c r="B29" s="2" t="s">
        <v>112</v>
      </c>
      <c r="C29" s="8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8"/>
      <c r="U29" s="8"/>
      <c r="V29" s="8"/>
      <c r="W29" s="2">
        <f t="shared" si="0"/>
        <v>0</v>
      </c>
    </row>
    <row r="30" spans="1:23" ht="13.5">
      <c r="A30" s="2" t="s">
        <v>119</v>
      </c>
      <c r="B30" s="2"/>
      <c r="C30" s="8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8"/>
      <c r="U30" s="8">
        <v>6</v>
      </c>
      <c r="V30" s="8"/>
      <c r="W30" s="2">
        <v>6</v>
      </c>
    </row>
    <row r="31" spans="1:23" ht="13.5">
      <c r="A31" s="2" t="s">
        <v>120</v>
      </c>
      <c r="B31" s="2"/>
      <c r="C31" s="8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8"/>
      <c r="U31" s="8">
        <v>10</v>
      </c>
      <c r="V31" s="8"/>
      <c r="W31" s="2">
        <v>10</v>
      </c>
    </row>
    <row r="32" spans="1:23" ht="15" thickBot="1">
      <c r="A32" s="17" t="s">
        <v>121</v>
      </c>
      <c r="B32" s="17"/>
      <c r="C32" s="18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8"/>
      <c r="U32" s="18"/>
      <c r="V32" s="18"/>
      <c r="W32" s="17">
        <f t="shared" si="0"/>
        <v>0</v>
      </c>
    </row>
    <row r="33" spans="1:23" ht="15.75" thickTop="1">
      <c r="A33" s="13" t="s">
        <v>78</v>
      </c>
      <c r="B33" s="14"/>
      <c r="C33" s="15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5"/>
      <c r="U33" s="15" t="s">
        <v>112</v>
      </c>
      <c r="V33" s="14">
        <f>SUM(V6:V32)</f>
        <v>28</v>
      </c>
      <c r="W33" s="14">
        <f>SUM(W6:W32)</f>
        <v>44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7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U33" sqref="U33"/>
    </sheetView>
  </sheetViews>
  <sheetFormatPr defaultColWidth="8.8515625" defaultRowHeight="15"/>
  <cols>
    <col min="1" max="1" width="19.00390625" style="0" customWidth="1"/>
    <col min="2" max="2" width="3.7109375" style="0" customWidth="1"/>
    <col min="3" max="3" width="6.28125" style="0" customWidth="1"/>
    <col min="4" max="4" width="6.421875" style="0" customWidth="1"/>
    <col min="5" max="5" width="6.7109375" style="0" customWidth="1"/>
    <col min="6" max="6" width="7.00390625" style="0" customWidth="1"/>
    <col min="7" max="7" width="8.00390625" style="0" customWidth="1"/>
    <col min="8" max="8" width="7.8515625" style="0" customWidth="1"/>
    <col min="9" max="9" width="7.7109375" style="0" customWidth="1"/>
    <col min="10" max="10" width="7.140625" style="0" customWidth="1"/>
    <col min="11" max="12" width="8.8515625" style="0" customWidth="1"/>
    <col min="13" max="13" width="10.00390625" style="0" customWidth="1"/>
    <col min="14" max="14" width="9.8515625" style="0" customWidth="1"/>
    <col min="15" max="15" width="6.421875" style="0" customWidth="1"/>
    <col min="16" max="16" width="7.28125" style="0" customWidth="1"/>
    <col min="17" max="17" width="5.8515625" style="0" customWidth="1"/>
    <col min="18" max="18" width="5.7109375" style="0" customWidth="1"/>
    <col min="19" max="19" width="6.421875" style="0" customWidth="1"/>
    <col min="20" max="21" width="6.28125" style="0" customWidth="1"/>
    <col min="22" max="22" width="6.8515625" style="0" customWidth="1"/>
    <col min="23" max="23" width="6.28125" style="0" customWidth="1"/>
  </cols>
  <sheetData>
    <row r="1" spans="1:5" ht="16.5">
      <c r="A1" s="4" t="s">
        <v>79</v>
      </c>
      <c r="B1" s="4"/>
      <c r="C1" s="4"/>
      <c r="D1" s="4"/>
      <c r="E1" s="4"/>
    </row>
    <row r="2" spans="1:7" ht="18">
      <c r="A2" t="s">
        <v>125</v>
      </c>
      <c r="B2" s="4"/>
      <c r="C2" s="4"/>
      <c r="D2" s="4"/>
      <c r="E2" s="4"/>
      <c r="G2" s="6"/>
    </row>
    <row r="3" spans="1:4" ht="15">
      <c r="A3" s="5">
        <v>40621</v>
      </c>
      <c r="B3" s="5"/>
      <c r="C3" s="5"/>
      <c r="D3" s="5"/>
    </row>
    <row r="4" ht="15">
      <c r="A4" t="s">
        <v>123</v>
      </c>
    </row>
    <row r="5" spans="1:23" ht="75">
      <c r="A5" s="1" t="s">
        <v>65</v>
      </c>
      <c r="B5" s="3" t="s">
        <v>102</v>
      </c>
      <c r="C5" s="3">
        <v>55</v>
      </c>
      <c r="D5" s="3" t="s">
        <v>104</v>
      </c>
      <c r="E5" s="3">
        <v>100</v>
      </c>
      <c r="F5" s="3">
        <v>200</v>
      </c>
      <c r="G5" s="3">
        <v>400</v>
      </c>
      <c r="H5" s="3">
        <v>800</v>
      </c>
      <c r="I5" s="3">
        <v>1600</v>
      </c>
      <c r="J5" s="3">
        <v>3200</v>
      </c>
      <c r="K5" s="3" t="s">
        <v>66</v>
      </c>
      <c r="L5" s="3" t="s">
        <v>75</v>
      </c>
      <c r="M5" s="3" t="s">
        <v>67</v>
      </c>
      <c r="N5" s="3" t="s">
        <v>68</v>
      </c>
      <c r="O5" s="3" t="s">
        <v>69</v>
      </c>
      <c r="P5" s="3" t="s">
        <v>70</v>
      </c>
      <c r="Q5" s="3" t="s">
        <v>71</v>
      </c>
      <c r="R5" s="3" t="s">
        <v>72</v>
      </c>
      <c r="S5" s="3" t="s">
        <v>73</v>
      </c>
      <c r="T5" s="3" t="s">
        <v>74</v>
      </c>
      <c r="U5" s="11" t="s">
        <v>116</v>
      </c>
      <c r="V5" s="3" t="s">
        <v>77</v>
      </c>
      <c r="W5" s="12" t="s">
        <v>124</v>
      </c>
    </row>
    <row r="6" spans="1:23" ht="13.5">
      <c r="A6" s="2" t="s">
        <v>89</v>
      </c>
      <c r="B6" s="2">
        <v>13</v>
      </c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 t="s">
        <v>134</v>
      </c>
      <c r="O6" s="9"/>
      <c r="P6" s="9"/>
      <c r="Q6" s="9"/>
      <c r="R6" s="9"/>
      <c r="S6" s="9"/>
      <c r="T6" s="8"/>
      <c r="U6" s="8"/>
      <c r="V6" s="8"/>
      <c r="W6" s="2">
        <f>V6</f>
        <v>0</v>
      </c>
    </row>
    <row r="7" spans="1:23" ht="13.5">
      <c r="A7" s="2" t="s">
        <v>80</v>
      </c>
      <c r="B7" s="2">
        <v>11</v>
      </c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8"/>
      <c r="U7" s="8"/>
      <c r="V7" s="8"/>
      <c r="W7" s="2">
        <f aca="true" t="shared" si="0" ref="W7:W32">V7</f>
        <v>0</v>
      </c>
    </row>
    <row r="8" spans="1:23" ht="13.5">
      <c r="A8" s="2" t="s">
        <v>94</v>
      </c>
      <c r="B8" s="2">
        <v>14</v>
      </c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8"/>
      <c r="U8" s="8"/>
      <c r="V8" s="8"/>
      <c r="W8" s="2">
        <f t="shared" si="0"/>
        <v>0</v>
      </c>
    </row>
    <row r="9" spans="1:23" ht="13.5">
      <c r="A9" s="2" t="s">
        <v>81</v>
      </c>
      <c r="B9" s="2">
        <v>11</v>
      </c>
      <c r="C9" s="8"/>
      <c r="D9" s="8"/>
      <c r="E9" s="9"/>
      <c r="F9" s="9"/>
      <c r="G9" s="9"/>
      <c r="H9" s="9"/>
      <c r="I9" s="9"/>
      <c r="J9" s="9"/>
      <c r="K9" s="9"/>
      <c r="L9" s="9" t="s">
        <v>133</v>
      </c>
      <c r="M9" s="9" t="s">
        <v>132</v>
      </c>
      <c r="N9" s="9"/>
      <c r="O9" s="9"/>
      <c r="P9" s="9"/>
      <c r="Q9" s="9" t="s">
        <v>138</v>
      </c>
      <c r="R9" s="9"/>
      <c r="S9" s="9"/>
      <c r="T9" s="8"/>
      <c r="U9" s="8">
        <v>3</v>
      </c>
      <c r="V9" s="8"/>
      <c r="W9" s="2">
        <f t="shared" si="0"/>
        <v>0</v>
      </c>
    </row>
    <row r="10" spans="1:23" ht="13.5">
      <c r="A10" s="2" t="s">
        <v>95</v>
      </c>
      <c r="B10" s="2">
        <v>14</v>
      </c>
      <c r="C10" s="8"/>
      <c r="D10" s="8"/>
      <c r="E10" s="9"/>
      <c r="F10" s="9"/>
      <c r="G10" s="9"/>
      <c r="H10" s="9"/>
      <c r="I10" s="9"/>
      <c r="J10" s="9"/>
      <c r="K10" s="9"/>
      <c r="L10" s="8"/>
      <c r="M10" s="10"/>
      <c r="N10" s="9"/>
      <c r="O10" s="9"/>
      <c r="P10" s="9"/>
      <c r="Q10" s="9"/>
      <c r="R10" s="9"/>
      <c r="S10" s="9"/>
      <c r="T10" s="8"/>
      <c r="U10" s="8"/>
      <c r="V10" s="8"/>
      <c r="W10" s="2">
        <f t="shared" si="0"/>
        <v>0</v>
      </c>
    </row>
    <row r="11" spans="1:23" ht="13.5">
      <c r="A11" s="2" t="s">
        <v>96</v>
      </c>
      <c r="B11" s="2">
        <v>14</v>
      </c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8"/>
      <c r="U11" s="8"/>
      <c r="V11" s="8"/>
      <c r="W11" s="2">
        <f t="shared" si="0"/>
        <v>0</v>
      </c>
    </row>
    <row r="12" spans="1:23" ht="13.5">
      <c r="A12" s="2" t="s">
        <v>83</v>
      </c>
      <c r="B12" s="2">
        <v>12</v>
      </c>
      <c r="C12" s="8">
        <v>7.83</v>
      </c>
      <c r="D12" s="8"/>
      <c r="E12" s="9"/>
      <c r="F12" s="7"/>
      <c r="G12" s="9"/>
      <c r="H12" s="9" t="s">
        <v>131</v>
      </c>
      <c r="I12" s="9"/>
      <c r="J12" s="9"/>
      <c r="K12" s="9"/>
      <c r="L12" s="9"/>
      <c r="M12" s="9" t="s">
        <v>132</v>
      </c>
      <c r="N12" s="9"/>
      <c r="O12" s="9"/>
      <c r="P12" s="9">
        <v>32.5</v>
      </c>
      <c r="Q12" s="9"/>
      <c r="R12" s="9"/>
      <c r="S12" s="9"/>
      <c r="T12" s="8"/>
      <c r="U12" s="8">
        <v>3</v>
      </c>
      <c r="V12" s="8">
        <v>10</v>
      </c>
      <c r="W12" s="2">
        <f t="shared" si="0"/>
        <v>10</v>
      </c>
    </row>
    <row r="13" spans="1:23" ht="13.5">
      <c r="A13" s="2" t="s">
        <v>97</v>
      </c>
      <c r="B13" s="2">
        <v>14</v>
      </c>
      <c r="C13" s="8"/>
      <c r="D13" s="8"/>
      <c r="E13" s="9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8"/>
      <c r="U13" s="8"/>
      <c r="V13" s="8"/>
      <c r="W13" s="2">
        <f t="shared" si="0"/>
        <v>0</v>
      </c>
    </row>
    <row r="14" spans="1:23" ht="13.5">
      <c r="A14" s="2" t="s">
        <v>84</v>
      </c>
      <c r="B14" s="2">
        <v>12</v>
      </c>
      <c r="C14" s="8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8"/>
      <c r="U14" s="8"/>
      <c r="V14" s="8"/>
      <c r="W14" s="2">
        <f t="shared" si="0"/>
        <v>0</v>
      </c>
    </row>
    <row r="15" spans="1:23" ht="13.5">
      <c r="A15" s="2" t="s">
        <v>85</v>
      </c>
      <c r="B15" s="2">
        <v>12</v>
      </c>
      <c r="C15" s="8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8"/>
      <c r="U15" s="8"/>
      <c r="V15" s="8"/>
      <c r="W15" s="2">
        <f t="shared" si="0"/>
        <v>0</v>
      </c>
    </row>
    <row r="16" spans="1:23" ht="13.5">
      <c r="A16" s="2" t="s">
        <v>90</v>
      </c>
      <c r="B16" s="2">
        <v>13</v>
      </c>
      <c r="C16" s="8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8"/>
      <c r="U16" s="8"/>
      <c r="V16" s="8"/>
      <c r="W16" s="2">
        <f t="shared" si="0"/>
        <v>0</v>
      </c>
    </row>
    <row r="17" spans="1:23" ht="13.5">
      <c r="A17" s="2" t="s">
        <v>98</v>
      </c>
      <c r="B17" s="2">
        <v>14</v>
      </c>
      <c r="C17" s="8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8"/>
      <c r="U17" s="8"/>
      <c r="V17" s="8"/>
      <c r="W17" s="2">
        <f t="shared" si="0"/>
        <v>0</v>
      </c>
    </row>
    <row r="18" spans="1:23" ht="13.5">
      <c r="A18" s="2" t="s">
        <v>99</v>
      </c>
      <c r="B18" s="2">
        <v>14</v>
      </c>
      <c r="C18" s="8"/>
      <c r="D18" s="8"/>
      <c r="E18" s="9"/>
      <c r="F18" s="9"/>
      <c r="G18" s="9"/>
      <c r="H18" s="9"/>
      <c r="I18" s="9"/>
      <c r="J18" s="9" t="s">
        <v>135</v>
      </c>
      <c r="K18" s="9"/>
      <c r="L18" s="9"/>
      <c r="M18" s="9"/>
      <c r="N18" s="9"/>
      <c r="O18" s="9"/>
      <c r="P18" s="9"/>
      <c r="Q18" s="9"/>
      <c r="R18" s="9"/>
      <c r="S18" s="9"/>
      <c r="T18" s="8"/>
      <c r="U18" s="8"/>
      <c r="V18" s="8"/>
      <c r="W18" s="2">
        <f t="shared" si="0"/>
        <v>0</v>
      </c>
    </row>
    <row r="19" spans="1:23" ht="13.5">
      <c r="A19" s="2" t="s">
        <v>86</v>
      </c>
      <c r="B19" s="2">
        <v>12</v>
      </c>
      <c r="C19" s="8"/>
      <c r="D19" s="8"/>
      <c r="E19" s="9"/>
      <c r="F19" s="9"/>
      <c r="G19" s="9"/>
      <c r="H19" s="9"/>
      <c r="I19" s="9" t="s">
        <v>136</v>
      </c>
      <c r="J19" s="9"/>
      <c r="K19" s="9"/>
      <c r="L19" s="9"/>
      <c r="M19" s="9" t="s">
        <v>132</v>
      </c>
      <c r="N19" s="9" t="s">
        <v>134</v>
      </c>
      <c r="O19" s="9"/>
      <c r="P19" s="9"/>
      <c r="Q19" s="9"/>
      <c r="R19" s="9"/>
      <c r="S19" s="9"/>
      <c r="T19" s="8"/>
      <c r="U19" s="8">
        <v>3</v>
      </c>
      <c r="V19" s="8">
        <v>10</v>
      </c>
      <c r="W19" s="2">
        <f t="shared" si="0"/>
        <v>10</v>
      </c>
    </row>
    <row r="20" spans="1:23" ht="13.5">
      <c r="A20" s="2" t="s">
        <v>91</v>
      </c>
      <c r="B20" s="2">
        <v>13</v>
      </c>
      <c r="C20" s="8"/>
      <c r="D20" s="8"/>
      <c r="E20" s="9"/>
      <c r="F20" s="9"/>
      <c r="G20" s="9"/>
      <c r="H20" s="9"/>
      <c r="I20" s="9"/>
      <c r="J20" s="9"/>
      <c r="K20" s="9"/>
      <c r="L20" s="9" t="s">
        <v>133</v>
      </c>
      <c r="M20" s="9"/>
      <c r="N20" s="9" t="s">
        <v>134</v>
      </c>
      <c r="O20" s="9"/>
      <c r="P20" s="9"/>
      <c r="Q20" s="9"/>
      <c r="R20" s="9"/>
      <c r="S20" s="9"/>
      <c r="T20" s="8"/>
      <c r="U20" s="8"/>
      <c r="V20" s="8"/>
      <c r="W20" s="2">
        <f t="shared" si="0"/>
        <v>0</v>
      </c>
    </row>
    <row r="21" spans="1:23" ht="13.5">
      <c r="A21" s="2" t="s">
        <v>92</v>
      </c>
      <c r="B21" s="2">
        <v>13</v>
      </c>
      <c r="C21" s="8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8"/>
      <c r="U21" s="8"/>
      <c r="V21" s="8"/>
      <c r="W21" s="2">
        <f t="shared" si="0"/>
        <v>0</v>
      </c>
    </row>
    <row r="22" spans="1:23" ht="13.5">
      <c r="A22" s="2" t="s">
        <v>100</v>
      </c>
      <c r="B22" s="2">
        <v>14</v>
      </c>
      <c r="C22" s="8"/>
      <c r="D22" s="8"/>
      <c r="E22" s="9"/>
      <c r="F22" s="9">
        <v>27.84</v>
      </c>
      <c r="G22" s="9" t="s">
        <v>137</v>
      </c>
      <c r="H22" s="9"/>
      <c r="I22" s="9"/>
      <c r="J22" s="9"/>
      <c r="K22" s="9"/>
      <c r="L22" s="9" t="s">
        <v>133</v>
      </c>
      <c r="M22" s="9"/>
      <c r="N22" s="9"/>
      <c r="O22" s="9"/>
      <c r="P22" s="9"/>
      <c r="Q22" s="9"/>
      <c r="R22" s="9"/>
      <c r="S22" s="9"/>
      <c r="T22" s="8"/>
      <c r="U22" s="8"/>
      <c r="V22" s="8"/>
      <c r="W22" s="2">
        <f t="shared" si="0"/>
        <v>0</v>
      </c>
    </row>
    <row r="23" spans="1:23" ht="13.5">
      <c r="A23" s="2" t="s">
        <v>87</v>
      </c>
      <c r="B23" s="2">
        <v>12</v>
      </c>
      <c r="C23" s="8"/>
      <c r="D23" s="8"/>
      <c r="E23" s="9"/>
      <c r="F23" s="9"/>
      <c r="G23" s="9"/>
      <c r="H23" s="9"/>
      <c r="I23" s="9"/>
      <c r="J23" s="9"/>
      <c r="K23" s="9"/>
      <c r="L23" s="9" t="s">
        <v>133</v>
      </c>
      <c r="M23" s="9"/>
      <c r="N23" s="9"/>
      <c r="O23" s="9" t="s">
        <v>141</v>
      </c>
      <c r="P23" s="9"/>
      <c r="Q23" s="9"/>
      <c r="R23" s="9" t="s">
        <v>139</v>
      </c>
      <c r="S23" s="9"/>
      <c r="T23" s="8"/>
      <c r="U23" s="8"/>
      <c r="V23" s="8">
        <v>4</v>
      </c>
      <c r="W23" s="2">
        <f t="shared" si="0"/>
        <v>4</v>
      </c>
    </row>
    <row r="24" spans="1:23" ht="13.5">
      <c r="A24" s="2" t="s">
        <v>110</v>
      </c>
      <c r="B24" s="2">
        <v>12</v>
      </c>
      <c r="C24" s="8"/>
      <c r="D24" s="8">
        <v>9.92</v>
      </c>
      <c r="E24" s="9"/>
      <c r="F24" s="9"/>
      <c r="G24" s="9"/>
      <c r="H24" s="9"/>
      <c r="I24" s="9"/>
      <c r="J24" s="9"/>
      <c r="K24" s="9"/>
      <c r="L24" s="9"/>
      <c r="M24" s="9" t="s">
        <v>132</v>
      </c>
      <c r="N24" s="9" t="s">
        <v>134</v>
      </c>
      <c r="O24" s="9"/>
      <c r="P24" s="9"/>
      <c r="Q24" s="9"/>
      <c r="R24" s="9"/>
      <c r="S24" s="9"/>
      <c r="T24" s="8"/>
      <c r="U24" s="8">
        <v>3</v>
      </c>
      <c r="V24" s="8"/>
      <c r="W24" s="2">
        <f t="shared" si="0"/>
        <v>0</v>
      </c>
    </row>
    <row r="25" spans="1:23" ht="13.5">
      <c r="A25" s="2" t="s">
        <v>93</v>
      </c>
      <c r="B25" s="2">
        <v>13</v>
      </c>
      <c r="C25" s="8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 t="s">
        <v>140</v>
      </c>
      <c r="T25" s="8"/>
      <c r="U25" s="8"/>
      <c r="V25" s="8"/>
      <c r="W25" s="2">
        <f t="shared" si="0"/>
        <v>0</v>
      </c>
    </row>
    <row r="26" spans="1:23" ht="13.5">
      <c r="A26" s="2" t="s">
        <v>88</v>
      </c>
      <c r="B26" s="2">
        <v>12</v>
      </c>
      <c r="C26" s="8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2">
        <f t="shared" si="0"/>
        <v>0</v>
      </c>
    </row>
    <row r="27" spans="1:23" ht="13.5">
      <c r="A27" s="2" t="s">
        <v>101</v>
      </c>
      <c r="B27" s="2">
        <v>14</v>
      </c>
      <c r="C27" s="8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8"/>
      <c r="U27" s="8"/>
      <c r="V27" s="8"/>
      <c r="W27" s="2">
        <f t="shared" si="0"/>
        <v>0</v>
      </c>
    </row>
    <row r="28" spans="1:23" ht="13.5">
      <c r="A28" s="2" t="s">
        <v>82</v>
      </c>
      <c r="B28" s="2">
        <v>11</v>
      </c>
      <c r="C28" s="8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8"/>
      <c r="U28" s="8"/>
      <c r="V28" s="8"/>
      <c r="W28" s="2">
        <f t="shared" si="0"/>
        <v>0</v>
      </c>
    </row>
    <row r="29" spans="1:23" ht="13.5">
      <c r="A29" s="2" t="s">
        <v>118</v>
      </c>
      <c r="B29" s="2" t="s">
        <v>112</v>
      </c>
      <c r="C29" s="8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8"/>
      <c r="U29" s="8"/>
      <c r="V29" s="8"/>
      <c r="W29" s="2">
        <f t="shared" si="0"/>
        <v>0</v>
      </c>
    </row>
    <row r="30" spans="1:23" ht="13.5">
      <c r="A30" s="2" t="s">
        <v>119</v>
      </c>
      <c r="B30" s="2"/>
      <c r="C30" s="8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8"/>
      <c r="U30" s="8"/>
      <c r="V30" s="8"/>
      <c r="W30" s="2">
        <f t="shared" si="0"/>
        <v>0</v>
      </c>
    </row>
    <row r="31" spans="1:23" ht="13.5">
      <c r="A31" s="2" t="s">
        <v>120</v>
      </c>
      <c r="B31" s="2"/>
      <c r="C31" s="8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8"/>
      <c r="U31" s="8">
        <v>3</v>
      </c>
      <c r="V31" s="8"/>
      <c r="W31" s="2">
        <f>U31</f>
        <v>3</v>
      </c>
    </row>
    <row r="32" spans="1:23" ht="15" thickBot="1">
      <c r="A32" s="17" t="s">
        <v>121</v>
      </c>
      <c r="B32" s="17"/>
      <c r="C32" s="18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8"/>
      <c r="U32" s="18"/>
      <c r="V32" s="18"/>
      <c r="W32" s="2">
        <f t="shared" si="0"/>
        <v>0</v>
      </c>
    </row>
    <row r="33" spans="1:23" ht="15.75" thickTop="1">
      <c r="A33" s="13" t="s">
        <v>78</v>
      </c>
      <c r="B33" s="14"/>
      <c r="C33" s="15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5"/>
      <c r="U33" s="15" t="s">
        <v>112</v>
      </c>
      <c r="V33" s="14">
        <f>SUM(V6:V32)</f>
        <v>24</v>
      </c>
      <c r="W33" s="14">
        <f>SUM(W6:W32)</f>
        <v>27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Q13" sqref="Q13"/>
    </sheetView>
  </sheetViews>
  <sheetFormatPr defaultColWidth="8.8515625" defaultRowHeight="15"/>
  <cols>
    <col min="1" max="1" width="19.00390625" style="0" customWidth="1"/>
    <col min="2" max="2" width="3.7109375" style="0" customWidth="1"/>
    <col min="3" max="3" width="6.28125" style="0" customWidth="1"/>
    <col min="4" max="4" width="7.140625" style="0" customWidth="1"/>
    <col min="5" max="5" width="7.28125" style="0" customWidth="1"/>
    <col min="6" max="6" width="7.00390625" style="0" customWidth="1"/>
    <col min="7" max="7" width="7.421875" style="0" customWidth="1"/>
    <col min="8" max="8" width="7.8515625" style="0" customWidth="1"/>
    <col min="9" max="9" width="7.421875" style="0" customWidth="1"/>
    <col min="10" max="10" width="6.421875" style="0" customWidth="1"/>
    <col min="11" max="12" width="8.8515625" style="0" customWidth="1"/>
    <col min="13" max="13" width="9.421875" style="0" customWidth="1"/>
    <col min="14" max="14" width="9.8515625" style="0" customWidth="1"/>
    <col min="15" max="15" width="6.8515625" style="0" customWidth="1"/>
    <col min="16" max="16" width="7.8515625" style="0" customWidth="1"/>
    <col min="17" max="17" width="5.8515625" style="0" customWidth="1"/>
    <col min="18" max="18" width="6.140625" style="0" customWidth="1"/>
    <col min="19" max="19" width="5.8515625" style="0" customWidth="1"/>
    <col min="20" max="20" width="5.421875" style="0" customWidth="1"/>
    <col min="21" max="21" width="6.28125" style="0" customWidth="1"/>
    <col min="22" max="22" width="6.8515625" style="0" customWidth="1"/>
    <col min="23" max="23" width="6.28125" style="0" customWidth="1"/>
  </cols>
  <sheetData>
    <row r="1" spans="1:5" ht="16.5">
      <c r="A1" s="4" t="s">
        <v>79</v>
      </c>
      <c r="B1" s="4"/>
      <c r="C1" s="4"/>
      <c r="D1" s="4"/>
      <c r="E1" s="4"/>
    </row>
    <row r="2" spans="1:7" ht="18">
      <c r="A2" t="s">
        <v>126</v>
      </c>
      <c r="B2" s="4"/>
      <c r="C2" s="4"/>
      <c r="D2" s="4"/>
      <c r="E2" s="4"/>
      <c r="G2" s="6"/>
    </row>
    <row r="3" spans="1:4" ht="15">
      <c r="A3" s="5">
        <v>40627</v>
      </c>
      <c r="B3" s="5"/>
      <c r="C3" s="5"/>
      <c r="D3" s="5"/>
    </row>
    <row r="4" ht="15">
      <c r="A4" t="s">
        <v>123</v>
      </c>
    </row>
    <row r="5" spans="1:23" ht="75">
      <c r="A5" s="1" t="s">
        <v>65</v>
      </c>
      <c r="B5" s="3" t="s">
        <v>102</v>
      </c>
      <c r="C5" s="3">
        <v>55</v>
      </c>
      <c r="D5" s="3" t="s">
        <v>104</v>
      </c>
      <c r="E5" s="3">
        <v>100</v>
      </c>
      <c r="F5" s="3">
        <v>200</v>
      </c>
      <c r="G5" s="3">
        <v>400</v>
      </c>
      <c r="H5" s="3">
        <v>800</v>
      </c>
      <c r="I5" s="3">
        <v>1600</v>
      </c>
      <c r="J5" s="3">
        <v>3200</v>
      </c>
      <c r="K5" s="3" t="s">
        <v>66</v>
      </c>
      <c r="L5" s="3" t="s">
        <v>75</v>
      </c>
      <c r="M5" s="3" t="s">
        <v>67</v>
      </c>
      <c r="N5" s="3" t="s">
        <v>68</v>
      </c>
      <c r="O5" s="3" t="s">
        <v>69</v>
      </c>
      <c r="P5" s="3" t="s">
        <v>70</v>
      </c>
      <c r="Q5" s="3" t="s">
        <v>71</v>
      </c>
      <c r="R5" s="3" t="s">
        <v>72</v>
      </c>
      <c r="S5" s="3" t="s">
        <v>73</v>
      </c>
      <c r="T5" s="3" t="s">
        <v>74</v>
      </c>
      <c r="U5" s="11" t="s">
        <v>116</v>
      </c>
      <c r="V5" s="3" t="s">
        <v>77</v>
      </c>
      <c r="W5" s="12" t="s">
        <v>124</v>
      </c>
    </row>
    <row r="6" spans="1:23" ht="13.5">
      <c r="A6" s="2" t="s">
        <v>89</v>
      </c>
      <c r="B6" s="2">
        <v>13</v>
      </c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8"/>
      <c r="U6" s="8"/>
      <c r="V6" s="8"/>
      <c r="W6" s="2">
        <f>V6</f>
        <v>0</v>
      </c>
    </row>
    <row r="7" spans="1:23" ht="13.5">
      <c r="A7" s="2" t="s">
        <v>80</v>
      </c>
      <c r="B7" s="2">
        <v>11</v>
      </c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8"/>
      <c r="U7" s="8"/>
      <c r="V7" s="8"/>
      <c r="W7" s="2">
        <f aca="true" t="shared" si="0" ref="W7:W32">V7</f>
        <v>0</v>
      </c>
    </row>
    <row r="8" spans="1:23" ht="13.5">
      <c r="A8" s="2" t="s">
        <v>94</v>
      </c>
      <c r="B8" s="2">
        <v>14</v>
      </c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8"/>
      <c r="U8" s="8"/>
      <c r="V8" s="8"/>
      <c r="W8" s="2">
        <f t="shared" si="0"/>
        <v>0</v>
      </c>
    </row>
    <row r="9" spans="1:23" ht="13.5">
      <c r="A9" s="2" t="s">
        <v>81</v>
      </c>
      <c r="B9" s="2">
        <v>11</v>
      </c>
      <c r="C9" s="8"/>
      <c r="D9" s="8"/>
      <c r="E9" s="9"/>
      <c r="F9" s="9"/>
      <c r="G9" s="9"/>
      <c r="H9" s="9"/>
      <c r="I9" s="9"/>
      <c r="J9" s="9"/>
      <c r="K9" s="9"/>
      <c r="L9" s="9" t="s">
        <v>142</v>
      </c>
      <c r="M9" s="9" t="s">
        <v>147</v>
      </c>
      <c r="N9" s="9"/>
      <c r="O9" s="9"/>
      <c r="P9" s="9"/>
      <c r="Q9" s="9" t="s">
        <v>146</v>
      </c>
      <c r="R9" s="9"/>
      <c r="S9" s="9"/>
      <c r="T9" s="8"/>
      <c r="U9" s="8">
        <v>10</v>
      </c>
      <c r="V9" s="8"/>
      <c r="W9" s="2">
        <f t="shared" si="0"/>
        <v>0</v>
      </c>
    </row>
    <row r="10" spans="1:23" ht="13.5">
      <c r="A10" s="2" t="s">
        <v>95</v>
      </c>
      <c r="B10" s="2">
        <v>14</v>
      </c>
      <c r="C10" s="8"/>
      <c r="D10" s="8"/>
      <c r="E10" s="9"/>
      <c r="F10" s="9"/>
      <c r="G10" s="9"/>
      <c r="H10" s="9"/>
      <c r="I10" s="9"/>
      <c r="J10" s="9"/>
      <c r="K10" s="9"/>
      <c r="L10" s="8"/>
      <c r="M10" s="10"/>
      <c r="N10" s="9"/>
      <c r="O10" s="9"/>
      <c r="P10" s="9"/>
      <c r="Q10" s="9"/>
      <c r="R10" s="9"/>
      <c r="S10" s="9"/>
      <c r="T10" s="8"/>
      <c r="U10" s="8"/>
      <c r="V10" s="8"/>
      <c r="W10" s="2">
        <f t="shared" si="0"/>
        <v>0</v>
      </c>
    </row>
    <row r="11" spans="1:23" ht="13.5">
      <c r="A11" s="2" t="s">
        <v>96</v>
      </c>
      <c r="B11" s="2">
        <v>14</v>
      </c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8"/>
      <c r="U11" s="8"/>
      <c r="V11" s="8"/>
      <c r="W11" s="2">
        <f t="shared" si="0"/>
        <v>0</v>
      </c>
    </row>
    <row r="12" spans="1:23" ht="13.5">
      <c r="A12" s="2" t="s">
        <v>83</v>
      </c>
      <c r="B12" s="2">
        <v>12</v>
      </c>
      <c r="C12" s="8"/>
      <c r="D12" s="8"/>
      <c r="E12" s="9"/>
      <c r="F12" s="7">
        <v>27.91</v>
      </c>
      <c r="G12" s="9"/>
      <c r="H12" s="9" t="s">
        <v>143</v>
      </c>
      <c r="I12" s="9"/>
      <c r="J12" s="9"/>
      <c r="K12" s="9"/>
      <c r="L12" s="9"/>
      <c r="M12" s="9" t="s">
        <v>147</v>
      </c>
      <c r="N12" s="9"/>
      <c r="O12" s="9" t="s">
        <v>145</v>
      </c>
      <c r="P12" s="9"/>
      <c r="Q12" s="9"/>
      <c r="R12" s="9"/>
      <c r="S12" s="9"/>
      <c r="T12" s="8"/>
      <c r="U12" s="8">
        <v>10</v>
      </c>
      <c r="V12" s="8">
        <f>8+3</f>
        <v>11</v>
      </c>
      <c r="W12" s="2">
        <f t="shared" si="0"/>
        <v>11</v>
      </c>
    </row>
    <row r="13" spans="1:23" ht="13.5">
      <c r="A13" s="2" t="s">
        <v>97</v>
      </c>
      <c r="B13" s="2">
        <v>14</v>
      </c>
      <c r="C13" s="8"/>
      <c r="D13" s="8"/>
      <c r="E13" s="9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9">
        <v>0</v>
      </c>
      <c r="R13" s="9"/>
      <c r="S13" s="9"/>
      <c r="T13" s="8"/>
      <c r="U13" s="8"/>
      <c r="V13" s="8"/>
      <c r="W13" s="2">
        <f t="shared" si="0"/>
        <v>0</v>
      </c>
    </row>
    <row r="14" spans="1:23" ht="13.5">
      <c r="A14" s="2" t="s">
        <v>84</v>
      </c>
      <c r="B14" s="2">
        <v>12</v>
      </c>
      <c r="C14" s="8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8"/>
      <c r="U14" s="8"/>
      <c r="V14" s="8"/>
      <c r="W14" s="2">
        <f t="shared" si="0"/>
        <v>0</v>
      </c>
    </row>
    <row r="15" spans="1:23" ht="13.5">
      <c r="A15" s="2" t="s">
        <v>85</v>
      </c>
      <c r="B15" s="2">
        <v>12</v>
      </c>
      <c r="C15" s="8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8"/>
      <c r="U15" s="8"/>
      <c r="V15" s="8"/>
      <c r="W15" s="2">
        <f t="shared" si="0"/>
        <v>0</v>
      </c>
    </row>
    <row r="16" spans="1:23" ht="13.5">
      <c r="A16" s="2" t="s">
        <v>90</v>
      </c>
      <c r="B16" s="2">
        <v>13</v>
      </c>
      <c r="C16" s="8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8"/>
      <c r="U16" s="8"/>
      <c r="V16" s="8"/>
      <c r="W16" s="2">
        <f t="shared" si="0"/>
        <v>0</v>
      </c>
    </row>
    <row r="17" spans="1:23" ht="13.5">
      <c r="A17" s="2" t="s">
        <v>98</v>
      </c>
      <c r="B17" s="2">
        <v>14</v>
      </c>
      <c r="C17" s="8"/>
      <c r="D17" s="8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8"/>
      <c r="U17" s="8"/>
      <c r="V17" s="8"/>
      <c r="W17" s="2">
        <f t="shared" si="0"/>
        <v>0</v>
      </c>
    </row>
    <row r="18" spans="1:23" ht="13.5">
      <c r="A18" s="2" t="s">
        <v>99</v>
      </c>
      <c r="B18" s="2">
        <v>14</v>
      </c>
      <c r="C18" s="8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8"/>
      <c r="U18" s="8"/>
      <c r="V18" s="8"/>
      <c r="W18" s="2">
        <f t="shared" si="0"/>
        <v>0</v>
      </c>
    </row>
    <row r="19" spans="1:23" ht="13.5">
      <c r="A19" s="2" t="s">
        <v>86</v>
      </c>
      <c r="B19" s="2">
        <v>12</v>
      </c>
      <c r="C19" s="8"/>
      <c r="D19" s="8"/>
      <c r="E19" s="9"/>
      <c r="F19" s="9"/>
      <c r="G19" s="9"/>
      <c r="H19" s="9" t="s">
        <v>144</v>
      </c>
      <c r="I19" s="9" t="s">
        <v>148</v>
      </c>
      <c r="J19" s="9"/>
      <c r="K19" s="9"/>
      <c r="L19" s="9"/>
      <c r="M19" s="9" t="s">
        <v>147</v>
      </c>
      <c r="N19" s="9"/>
      <c r="O19" s="9"/>
      <c r="P19" s="9"/>
      <c r="Q19" s="9"/>
      <c r="R19" s="9"/>
      <c r="S19" s="9"/>
      <c r="T19" s="8"/>
      <c r="U19" s="8">
        <v>10</v>
      </c>
      <c r="V19" s="8">
        <v>18</v>
      </c>
      <c r="W19" s="2">
        <f t="shared" si="0"/>
        <v>18</v>
      </c>
    </row>
    <row r="20" spans="1:23" ht="13.5">
      <c r="A20" s="2" t="s">
        <v>91</v>
      </c>
      <c r="B20" s="2">
        <v>13</v>
      </c>
      <c r="C20" s="8"/>
      <c r="D20" s="8"/>
      <c r="E20" s="9"/>
      <c r="F20" s="9"/>
      <c r="G20" s="9"/>
      <c r="H20" s="9"/>
      <c r="I20" s="9"/>
      <c r="J20" s="9"/>
      <c r="K20" s="9"/>
      <c r="L20" s="9" t="s">
        <v>142</v>
      </c>
      <c r="M20" s="9"/>
      <c r="N20" s="9"/>
      <c r="O20" s="9"/>
      <c r="P20" s="9"/>
      <c r="Q20" s="9"/>
      <c r="R20" s="9"/>
      <c r="S20" s="9"/>
      <c r="T20" s="8"/>
      <c r="U20" s="8"/>
      <c r="V20" s="8"/>
      <c r="W20" s="2">
        <f t="shared" si="0"/>
        <v>0</v>
      </c>
    </row>
    <row r="21" spans="1:23" ht="13.5">
      <c r="A21" s="2" t="s">
        <v>92</v>
      </c>
      <c r="B21" s="2">
        <v>13</v>
      </c>
      <c r="C21" s="8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8"/>
      <c r="U21" s="8"/>
      <c r="V21" s="8"/>
      <c r="W21" s="2">
        <f t="shared" si="0"/>
        <v>0</v>
      </c>
    </row>
    <row r="22" spans="1:23" ht="13.5">
      <c r="A22" s="2" t="s">
        <v>100</v>
      </c>
      <c r="B22" s="2">
        <v>14</v>
      </c>
      <c r="C22" s="8"/>
      <c r="D22" s="8"/>
      <c r="E22" s="9"/>
      <c r="F22" s="9">
        <v>27.66</v>
      </c>
      <c r="G22" s="9"/>
      <c r="H22" s="9"/>
      <c r="I22" s="9"/>
      <c r="J22" s="9"/>
      <c r="K22" s="9"/>
      <c r="L22" s="9" t="s">
        <v>142</v>
      </c>
      <c r="M22" s="9"/>
      <c r="N22" s="9"/>
      <c r="O22" s="9"/>
      <c r="P22" s="9"/>
      <c r="Q22" s="9"/>
      <c r="R22" s="9"/>
      <c r="S22" s="9"/>
      <c r="T22" s="8"/>
      <c r="U22" s="8"/>
      <c r="V22" s="8"/>
      <c r="W22" s="2">
        <f t="shared" si="0"/>
        <v>0</v>
      </c>
    </row>
    <row r="23" spans="1:23" ht="13.5">
      <c r="A23" s="2" t="s">
        <v>87</v>
      </c>
      <c r="B23" s="2">
        <v>12</v>
      </c>
      <c r="C23" s="8"/>
      <c r="D23" s="8"/>
      <c r="E23" s="9"/>
      <c r="F23" s="9"/>
      <c r="G23" s="9"/>
      <c r="H23" s="9"/>
      <c r="I23" s="9"/>
      <c r="J23" s="9"/>
      <c r="K23" s="9"/>
      <c r="L23" s="9" t="s">
        <v>142</v>
      </c>
      <c r="M23" s="9"/>
      <c r="N23" s="9"/>
      <c r="O23" s="9"/>
      <c r="P23" s="9"/>
      <c r="Q23" s="9"/>
      <c r="R23" s="9"/>
      <c r="S23" s="9"/>
      <c r="T23" s="8"/>
      <c r="U23" s="8"/>
      <c r="V23" s="8"/>
      <c r="W23" s="2">
        <f t="shared" si="0"/>
        <v>0</v>
      </c>
    </row>
    <row r="24" spans="1:23" ht="13.5">
      <c r="A24" s="2" t="s">
        <v>110</v>
      </c>
      <c r="B24" s="2">
        <v>12</v>
      </c>
      <c r="C24" s="8"/>
      <c r="D24" s="8"/>
      <c r="E24" s="9"/>
      <c r="F24" s="9"/>
      <c r="G24" s="9"/>
      <c r="H24" s="9"/>
      <c r="I24" s="9"/>
      <c r="J24" s="9"/>
      <c r="K24" s="9"/>
      <c r="L24" s="9"/>
      <c r="M24" s="9" t="s">
        <v>147</v>
      </c>
      <c r="N24" s="9"/>
      <c r="O24" s="9"/>
      <c r="P24" s="9"/>
      <c r="Q24" s="9"/>
      <c r="R24" s="9"/>
      <c r="S24" s="9"/>
      <c r="T24" s="8"/>
      <c r="U24" s="8">
        <v>10</v>
      </c>
      <c r="V24" s="8"/>
      <c r="W24" s="2">
        <f t="shared" si="0"/>
        <v>0</v>
      </c>
    </row>
    <row r="25" spans="1:23" ht="13.5">
      <c r="A25" s="2" t="s">
        <v>93</v>
      </c>
      <c r="B25" s="2">
        <v>13</v>
      </c>
      <c r="C25" s="8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8"/>
      <c r="U25" s="8"/>
      <c r="V25" s="8"/>
      <c r="W25" s="2">
        <f t="shared" si="0"/>
        <v>0</v>
      </c>
    </row>
    <row r="26" spans="1:23" ht="13.5">
      <c r="A26" s="2" t="s">
        <v>88</v>
      </c>
      <c r="B26" s="2">
        <v>12</v>
      </c>
      <c r="C26" s="8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2">
        <f t="shared" si="0"/>
        <v>0</v>
      </c>
    </row>
    <row r="27" spans="1:23" ht="13.5">
      <c r="A27" s="2" t="s">
        <v>101</v>
      </c>
      <c r="B27" s="2">
        <v>14</v>
      </c>
      <c r="C27" s="8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8"/>
      <c r="U27" s="8"/>
      <c r="V27" s="8"/>
      <c r="W27" s="2">
        <f t="shared" si="0"/>
        <v>0</v>
      </c>
    </row>
    <row r="28" spans="1:23" ht="13.5">
      <c r="A28" s="2" t="s">
        <v>82</v>
      </c>
      <c r="B28" s="2">
        <v>11</v>
      </c>
      <c r="C28" s="8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8"/>
      <c r="U28" s="8"/>
      <c r="V28" s="8"/>
      <c r="W28" s="2">
        <f t="shared" si="0"/>
        <v>0</v>
      </c>
    </row>
    <row r="29" spans="1:23" ht="13.5">
      <c r="A29" s="2" t="s">
        <v>118</v>
      </c>
      <c r="B29" s="2" t="s">
        <v>112</v>
      </c>
      <c r="C29" s="8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8"/>
      <c r="U29" s="8"/>
      <c r="V29" s="8"/>
      <c r="W29" s="2">
        <f t="shared" si="0"/>
        <v>0</v>
      </c>
    </row>
    <row r="30" spans="1:23" ht="13.5">
      <c r="A30" s="2" t="s">
        <v>119</v>
      </c>
      <c r="B30" s="2"/>
      <c r="C30" s="8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8"/>
      <c r="U30" s="8"/>
      <c r="V30" s="8"/>
      <c r="W30" s="2">
        <f t="shared" si="0"/>
        <v>0</v>
      </c>
    </row>
    <row r="31" spans="1:23" ht="13.5">
      <c r="A31" s="2" t="s">
        <v>120</v>
      </c>
      <c r="B31" s="2"/>
      <c r="C31" s="8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8"/>
      <c r="U31" s="8">
        <v>10</v>
      </c>
      <c r="V31" s="8"/>
      <c r="W31" s="2">
        <f>U31</f>
        <v>10</v>
      </c>
    </row>
    <row r="32" spans="1:23" ht="15" thickBot="1">
      <c r="A32" s="17" t="s">
        <v>121</v>
      </c>
      <c r="B32" s="17"/>
      <c r="C32" s="18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8"/>
      <c r="U32" s="18"/>
      <c r="V32" s="18"/>
      <c r="W32" s="2">
        <f t="shared" si="0"/>
        <v>0</v>
      </c>
    </row>
    <row r="33" spans="1:23" ht="15.75" thickTop="1">
      <c r="A33" s="13" t="s">
        <v>78</v>
      </c>
      <c r="B33" s="14"/>
      <c r="C33" s="15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5"/>
      <c r="U33" s="15" t="s">
        <v>112</v>
      </c>
      <c r="V33" s="14">
        <f>SUM(V6:V32)</f>
        <v>29</v>
      </c>
      <c r="W33" s="14">
        <f>SUM(W6:W32)</f>
        <v>39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3"/>
  <sheetViews>
    <sheetView zoomScale="90" zoomScaleNormal="90" zoomScalePageLayoutView="0" workbookViewId="0" topLeftCell="A1">
      <selection activeCell="H35" sqref="H35"/>
    </sheetView>
  </sheetViews>
  <sheetFormatPr defaultColWidth="8.8515625" defaultRowHeight="15"/>
  <cols>
    <col min="1" max="1" width="19.00390625" style="0" customWidth="1"/>
    <col min="2" max="2" width="3.7109375" style="0" customWidth="1"/>
    <col min="3" max="3" width="6.28125" style="0" customWidth="1"/>
    <col min="4" max="4" width="7.140625" style="0" customWidth="1"/>
    <col min="5" max="5" width="7.28125" style="0" customWidth="1"/>
    <col min="6" max="6" width="7.00390625" style="0" customWidth="1"/>
    <col min="7" max="7" width="6.28125" style="0" customWidth="1"/>
    <col min="8" max="8" width="7.8515625" style="0" customWidth="1"/>
    <col min="9" max="9" width="7.7109375" style="0" customWidth="1"/>
    <col min="10" max="10" width="6.421875" style="0" customWidth="1"/>
    <col min="11" max="12" width="8.8515625" style="0" customWidth="1"/>
    <col min="13" max="13" width="10.00390625" style="0" customWidth="1"/>
    <col min="14" max="14" width="9.8515625" style="0" customWidth="1"/>
    <col min="15" max="15" width="7.28125" style="0" customWidth="1"/>
    <col min="16" max="16" width="7.8515625" style="0" customWidth="1"/>
    <col min="17" max="17" width="5.8515625" style="0" customWidth="1"/>
    <col min="18" max="18" width="6.7109375" style="0" customWidth="1"/>
    <col min="19" max="19" width="5.8515625" style="0" customWidth="1"/>
    <col min="20" max="21" width="6.28125" style="0" customWidth="1"/>
    <col min="22" max="22" width="6.8515625" style="0" customWidth="1"/>
    <col min="23" max="23" width="6.28125" style="0" customWidth="1"/>
  </cols>
  <sheetData>
    <row r="1" spans="1:5" ht="16.5">
      <c r="A1" s="4" t="s">
        <v>79</v>
      </c>
      <c r="B1" s="4"/>
      <c r="C1" s="4"/>
      <c r="D1" s="4"/>
      <c r="E1" s="4"/>
    </row>
    <row r="2" spans="1:7" ht="18">
      <c r="A2" t="s">
        <v>149</v>
      </c>
      <c r="B2" s="4"/>
      <c r="C2" s="4"/>
      <c r="D2" s="4"/>
      <c r="E2" s="4"/>
      <c r="G2" s="6"/>
    </row>
    <row r="3" spans="1:4" ht="15">
      <c r="A3" s="5">
        <v>40633</v>
      </c>
      <c r="B3" s="5"/>
      <c r="C3" s="5"/>
      <c r="D3" s="5"/>
    </row>
    <row r="4" ht="15">
      <c r="A4" t="s">
        <v>150</v>
      </c>
    </row>
    <row r="5" spans="1:23" ht="75">
      <c r="A5" s="1" t="s">
        <v>65</v>
      </c>
      <c r="B5" s="3" t="s">
        <v>102</v>
      </c>
      <c r="C5" s="3" t="s">
        <v>153</v>
      </c>
      <c r="D5" s="3" t="s">
        <v>154</v>
      </c>
      <c r="E5" s="3">
        <v>100</v>
      </c>
      <c r="F5" s="3">
        <v>200</v>
      </c>
      <c r="G5" s="3">
        <v>400</v>
      </c>
      <c r="H5" s="3">
        <v>800</v>
      </c>
      <c r="I5" s="3">
        <v>1600</v>
      </c>
      <c r="J5" s="3">
        <v>3200</v>
      </c>
      <c r="K5" s="3" t="s">
        <v>66</v>
      </c>
      <c r="L5" s="3" t="s">
        <v>75</v>
      </c>
      <c r="M5" s="3" t="s">
        <v>67</v>
      </c>
      <c r="N5" s="3" t="s">
        <v>68</v>
      </c>
      <c r="O5" s="3" t="s">
        <v>69</v>
      </c>
      <c r="P5" s="3" t="s">
        <v>70</v>
      </c>
      <c r="Q5" s="3" t="s">
        <v>71</v>
      </c>
      <c r="R5" s="3" t="s">
        <v>72</v>
      </c>
      <c r="S5" s="3" t="s">
        <v>73</v>
      </c>
      <c r="T5" s="3" t="s">
        <v>74</v>
      </c>
      <c r="U5" s="11" t="s">
        <v>116</v>
      </c>
      <c r="V5" s="3" t="s">
        <v>77</v>
      </c>
      <c r="W5" s="12" t="s">
        <v>124</v>
      </c>
    </row>
    <row r="6" spans="1:23" ht="13.5">
      <c r="A6" s="2" t="s">
        <v>89</v>
      </c>
      <c r="B6" s="2">
        <v>13</v>
      </c>
      <c r="C6" s="8">
        <v>19.27</v>
      </c>
      <c r="D6" s="8">
        <v>51.84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 t="s">
        <v>171</v>
      </c>
      <c r="Q6" s="9"/>
      <c r="R6" s="9"/>
      <c r="S6" s="9"/>
      <c r="T6" s="8"/>
      <c r="U6" s="8"/>
      <c r="V6" s="8">
        <f>2+8+2</f>
        <v>12</v>
      </c>
      <c r="W6" s="2">
        <f>V6</f>
        <v>12</v>
      </c>
    </row>
    <row r="7" spans="1:23" ht="13.5">
      <c r="A7" s="2" t="s">
        <v>80</v>
      </c>
      <c r="B7" s="2">
        <v>11</v>
      </c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8" t="s">
        <v>165</v>
      </c>
      <c r="U7" s="8"/>
      <c r="V7" s="8">
        <v>2</v>
      </c>
      <c r="W7" s="2">
        <f aca="true" t="shared" si="0" ref="W7:W28">V7</f>
        <v>2</v>
      </c>
    </row>
    <row r="8" spans="1:23" ht="13.5">
      <c r="A8" s="2" t="s">
        <v>94</v>
      </c>
      <c r="B8" s="2">
        <v>14</v>
      </c>
      <c r="C8" s="8"/>
      <c r="D8" s="8"/>
      <c r="E8" s="9">
        <v>14.64</v>
      </c>
      <c r="F8" s="9">
        <v>30.8</v>
      </c>
      <c r="G8" s="9"/>
      <c r="H8" s="9"/>
      <c r="I8" s="9"/>
      <c r="J8" s="9"/>
      <c r="K8" s="9"/>
      <c r="L8" s="9" t="s">
        <v>158</v>
      </c>
      <c r="M8" s="9"/>
      <c r="N8" s="9"/>
      <c r="O8" s="9" t="s">
        <v>168</v>
      </c>
      <c r="P8" s="9"/>
      <c r="Q8" s="9"/>
      <c r="R8" s="9"/>
      <c r="S8" s="9"/>
      <c r="T8" s="8"/>
      <c r="U8" s="8"/>
      <c r="V8" s="8">
        <v>1</v>
      </c>
      <c r="W8" s="2">
        <f t="shared" si="0"/>
        <v>1</v>
      </c>
    </row>
    <row r="9" spans="1:23" ht="13.5">
      <c r="A9" s="2" t="s">
        <v>81</v>
      </c>
      <c r="B9" s="2">
        <v>11</v>
      </c>
      <c r="C9" s="8"/>
      <c r="D9" s="8"/>
      <c r="E9" s="9"/>
      <c r="F9" s="9"/>
      <c r="G9" s="9"/>
      <c r="H9" s="9"/>
      <c r="I9" s="9"/>
      <c r="J9" s="9"/>
      <c r="K9" s="9">
        <v>53.05</v>
      </c>
      <c r="L9" s="9" t="s">
        <v>158</v>
      </c>
      <c r="M9" s="9" t="s">
        <v>160</v>
      </c>
      <c r="N9" s="9"/>
      <c r="O9" s="9"/>
      <c r="P9" s="9"/>
      <c r="Q9" s="9" t="s">
        <v>138</v>
      </c>
      <c r="R9" s="9"/>
      <c r="S9" s="9"/>
      <c r="T9" s="8"/>
      <c r="U9" s="8">
        <v>30</v>
      </c>
      <c r="V9" s="8">
        <v>8</v>
      </c>
      <c r="W9" s="2">
        <f t="shared" si="0"/>
        <v>8</v>
      </c>
    </row>
    <row r="10" spans="1:23" ht="13.5">
      <c r="A10" s="2" t="s">
        <v>95</v>
      </c>
      <c r="B10" s="2">
        <v>14</v>
      </c>
      <c r="C10" s="8"/>
      <c r="D10" s="8"/>
      <c r="E10" s="9"/>
      <c r="F10" s="9"/>
      <c r="G10" s="9"/>
      <c r="H10" s="9"/>
      <c r="I10" s="9"/>
      <c r="J10" s="9"/>
      <c r="K10" s="9"/>
      <c r="L10" s="8"/>
      <c r="M10" s="10"/>
      <c r="N10" s="9"/>
      <c r="O10" s="9"/>
      <c r="P10" s="9"/>
      <c r="Q10" s="9"/>
      <c r="R10" s="9"/>
      <c r="S10" s="9"/>
      <c r="T10" s="8"/>
      <c r="U10" s="8"/>
      <c r="V10" s="8"/>
      <c r="W10" s="2">
        <f t="shared" si="0"/>
        <v>0</v>
      </c>
    </row>
    <row r="11" spans="1:23" ht="13.5">
      <c r="A11" s="2" t="s">
        <v>96</v>
      </c>
      <c r="B11" s="2">
        <v>14</v>
      </c>
      <c r="C11" s="8"/>
      <c r="D11" s="8"/>
      <c r="E11" s="9"/>
      <c r="F11" s="9"/>
      <c r="G11" s="9"/>
      <c r="H11" s="9" t="s">
        <v>156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8"/>
      <c r="U11" s="8"/>
      <c r="V11" s="8">
        <f>3</f>
        <v>3</v>
      </c>
      <c r="W11" s="2">
        <f t="shared" si="0"/>
        <v>3</v>
      </c>
    </row>
    <row r="12" spans="1:23" ht="13.5">
      <c r="A12" s="2" t="s">
        <v>83</v>
      </c>
      <c r="B12" s="2">
        <v>12</v>
      </c>
      <c r="C12" s="8"/>
      <c r="D12" s="8"/>
      <c r="E12" s="9"/>
      <c r="F12" s="7"/>
      <c r="G12" s="9"/>
      <c r="H12" s="9"/>
      <c r="I12" s="9">
        <v>5.42</v>
      </c>
      <c r="J12" s="9"/>
      <c r="K12" s="9"/>
      <c r="L12" s="9"/>
      <c r="M12" s="9" t="s">
        <v>160</v>
      </c>
      <c r="N12" s="9" t="s">
        <v>151</v>
      </c>
      <c r="O12" s="9"/>
      <c r="P12" s="9" t="s">
        <v>170</v>
      </c>
      <c r="Q12" s="9"/>
      <c r="R12" s="9"/>
      <c r="S12" s="9"/>
      <c r="T12" s="8"/>
      <c r="U12" s="8">
        <v>20</v>
      </c>
      <c r="V12" s="8">
        <f>10+10</f>
        <v>20</v>
      </c>
      <c r="W12" s="2">
        <f t="shared" si="0"/>
        <v>20</v>
      </c>
    </row>
    <row r="13" spans="1:23" ht="13.5">
      <c r="A13" s="2" t="s">
        <v>97</v>
      </c>
      <c r="B13" s="2">
        <v>14</v>
      </c>
      <c r="C13" s="8"/>
      <c r="D13" s="8"/>
      <c r="E13" s="9"/>
      <c r="F13" s="10">
        <v>32.08</v>
      </c>
      <c r="G13" s="9"/>
      <c r="H13" s="9" t="s">
        <v>155</v>
      </c>
      <c r="I13" s="9"/>
      <c r="J13" s="9"/>
      <c r="K13" s="9"/>
      <c r="L13" s="9"/>
      <c r="M13" s="9"/>
      <c r="N13" s="9"/>
      <c r="O13" s="9"/>
      <c r="P13" s="9"/>
      <c r="Q13" s="9" t="s">
        <v>138</v>
      </c>
      <c r="R13" s="9"/>
      <c r="S13" s="9"/>
      <c r="T13" s="8"/>
      <c r="U13" s="8"/>
      <c r="V13" s="8">
        <f>4+3</f>
        <v>7</v>
      </c>
      <c r="W13" s="2">
        <f t="shared" si="0"/>
        <v>7</v>
      </c>
    </row>
    <row r="14" spans="1:23" ht="13.5">
      <c r="A14" s="2" t="s">
        <v>84</v>
      </c>
      <c r="B14" s="2">
        <v>12</v>
      </c>
      <c r="C14" s="8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8"/>
      <c r="U14" s="8"/>
      <c r="V14" s="8"/>
      <c r="W14" s="2">
        <f t="shared" si="0"/>
        <v>0</v>
      </c>
    </row>
    <row r="15" spans="1:23" ht="13.5">
      <c r="A15" s="2" t="s">
        <v>85</v>
      </c>
      <c r="B15" s="2">
        <v>12</v>
      </c>
      <c r="C15" s="8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 t="s">
        <v>162</v>
      </c>
      <c r="T15" s="8" t="s">
        <v>164</v>
      </c>
      <c r="U15" s="8"/>
      <c r="V15" s="8">
        <f>8+3</f>
        <v>11</v>
      </c>
      <c r="W15" s="2">
        <f t="shared" si="0"/>
        <v>11</v>
      </c>
    </row>
    <row r="16" spans="1:23" ht="13.5">
      <c r="A16" s="2" t="s">
        <v>90</v>
      </c>
      <c r="B16" s="2">
        <v>13</v>
      </c>
      <c r="C16" s="8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8" t="s">
        <v>166</v>
      </c>
      <c r="U16" s="8"/>
      <c r="V16" s="8">
        <v>1</v>
      </c>
      <c r="W16" s="2">
        <f t="shared" si="0"/>
        <v>1</v>
      </c>
    </row>
    <row r="17" spans="1:23" ht="13.5">
      <c r="A17" s="2" t="s">
        <v>98</v>
      </c>
      <c r="B17" s="2">
        <v>14</v>
      </c>
      <c r="C17" s="8"/>
      <c r="D17" s="8"/>
      <c r="E17" s="9"/>
      <c r="F17" s="9"/>
      <c r="G17" s="9"/>
      <c r="H17" s="9"/>
      <c r="I17" s="9" t="s">
        <v>159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8"/>
      <c r="U17" s="8"/>
      <c r="V17" s="8">
        <v>4</v>
      </c>
      <c r="W17" s="2">
        <f t="shared" si="0"/>
        <v>4</v>
      </c>
    </row>
    <row r="18" spans="1:23" ht="13.5">
      <c r="A18" s="2" t="s">
        <v>99</v>
      </c>
      <c r="B18" s="2">
        <v>14</v>
      </c>
      <c r="C18" s="8"/>
      <c r="D18" s="8"/>
      <c r="E18" s="9"/>
      <c r="F18" s="9"/>
      <c r="G18" s="9"/>
      <c r="H18" s="9" t="s">
        <v>157</v>
      </c>
      <c r="I18" s="9"/>
      <c r="J18" s="9"/>
      <c r="K18" s="9"/>
      <c r="L18" s="9"/>
      <c r="M18" s="9"/>
      <c r="N18" s="9" t="s">
        <v>151</v>
      </c>
      <c r="O18" s="9"/>
      <c r="P18" s="9"/>
      <c r="Q18" s="9"/>
      <c r="R18" s="9"/>
      <c r="S18" s="9"/>
      <c r="T18" s="8"/>
      <c r="U18" s="8">
        <v>10</v>
      </c>
      <c r="V18" s="8">
        <f>2</f>
        <v>2</v>
      </c>
      <c r="W18" s="2">
        <f t="shared" si="0"/>
        <v>2</v>
      </c>
    </row>
    <row r="19" spans="1:23" ht="13.5">
      <c r="A19" s="2" t="s">
        <v>86</v>
      </c>
      <c r="B19" s="2">
        <v>12</v>
      </c>
      <c r="C19" s="8"/>
      <c r="D19" s="8"/>
      <c r="E19" s="9"/>
      <c r="F19" s="9"/>
      <c r="G19" s="9">
        <v>61.86</v>
      </c>
      <c r="H19" s="9"/>
      <c r="I19" s="9"/>
      <c r="J19" s="9" t="s">
        <v>152</v>
      </c>
      <c r="K19" s="9"/>
      <c r="L19" s="9"/>
      <c r="M19" s="9"/>
      <c r="N19" s="9"/>
      <c r="O19" s="9"/>
      <c r="P19" s="9"/>
      <c r="Q19" s="9"/>
      <c r="R19" s="9"/>
      <c r="S19" s="9"/>
      <c r="T19" s="8"/>
      <c r="U19" s="8"/>
      <c r="V19" s="8">
        <f>10+8</f>
        <v>18</v>
      </c>
      <c r="W19" s="2">
        <f t="shared" si="0"/>
        <v>18</v>
      </c>
    </row>
    <row r="20" spans="1:23" ht="13.5">
      <c r="A20" s="2" t="s">
        <v>91</v>
      </c>
      <c r="B20" s="2">
        <v>13</v>
      </c>
      <c r="C20" s="8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8"/>
      <c r="U20" s="8"/>
      <c r="V20" s="8">
        <v>0</v>
      </c>
      <c r="W20" s="2">
        <f t="shared" si="0"/>
        <v>0</v>
      </c>
    </row>
    <row r="21" spans="1:23" ht="13.5">
      <c r="A21" s="2" t="s">
        <v>92</v>
      </c>
      <c r="B21" s="2">
        <v>13</v>
      </c>
      <c r="C21" s="8"/>
      <c r="D21" s="8"/>
      <c r="E21" s="9">
        <v>14.46</v>
      </c>
      <c r="F21" s="9">
        <v>30.58</v>
      </c>
      <c r="G21" s="9"/>
      <c r="H21" s="9"/>
      <c r="I21" s="9"/>
      <c r="J21" s="9"/>
      <c r="K21" s="9"/>
      <c r="L21" s="9" t="s">
        <v>158</v>
      </c>
      <c r="M21" s="9"/>
      <c r="N21" s="9"/>
      <c r="O21" s="9" t="s">
        <v>169</v>
      </c>
      <c r="P21" s="9"/>
      <c r="Q21" s="9"/>
      <c r="R21" s="9"/>
      <c r="S21" s="9"/>
      <c r="T21" s="8"/>
      <c r="U21" s="8">
        <v>10</v>
      </c>
      <c r="V21" s="8">
        <v>2</v>
      </c>
      <c r="W21" s="2">
        <f t="shared" si="0"/>
        <v>2</v>
      </c>
    </row>
    <row r="22" spans="1:23" ht="13.5">
      <c r="A22" s="2" t="s">
        <v>100</v>
      </c>
      <c r="B22" s="2">
        <v>14</v>
      </c>
      <c r="C22" s="8"/>
      <c r="D22" s="8"/>
      <c r="E22" s="9">
        <v>13.34</v>
      </c>
      <c r="F22" s="9"/>
      <c r="G22" s="9">
        <v>64</v>
      </c>
      <c r="H22" s="9"/>
      <c r="I22" s="9"/>
      <c r="J22" s="9"/>
      <c r="K22" s="9">
        <v>53.05</v>
      </c>
      <c r="L22" s="9"/>
      <c r="M22" s="9" t="s">
        <v>160</v>
      </c>
      <c r="N22" s="9" t="s">
        <v>151</v>
      </c>
      <c r="O22" s="9"/>
      <c r="P22" s="9"/>
      <c r="Q22" s="9"/>
      <c r="R22" s="9"/>
      <c r="S22" s="9"/>
      <c r="T22" s="8"/>
      <c r="U22" s="8">
        <v>30</v>
      </c>
      <c r="V22" s="8">
        <f>10+4</f>
        <v>14</v>
      </c>
      <c r="W22" s="2">
        <f t="shared" si="0"/>
        <v>14</v>
      </c>
    </row>
    <row r="23" spans="1:23" ht="13.5">
      <c r="A23" s="2" t="s">
        <v>87</v>
      </c>
      <c r="B23" s="2">
        <v>12</v>
      </c>
      <c r="C23" s="8"/>
      <c r="D23" s="8"/>
      <c r="E23" s="9"/>
      <c r="F23" s="9">
        <v>29.02</v>
      </c>
      <c r="G23" s="9"/>
      <c r="H23" s="9"/>
      <c r="I23" s="9"/>
      <c r="J23" s="9"/>
      <c r="K23" s="9">
        <v>53.05</v>
      </c>
      <c r="L23" s="9" t="s">
        <v>158</v>
      </c>
      <c r="M23" s="9"/>
      <c r="N23" s="9"/>
      <c r="O23" s="9" t="s">
        <v>167</v>
      </c>
      <c r="P23" s="9"/>
      <c r="Q23" s="9"/>
      <c r="R23" s="9"/>
      <c r="S23" s="9"/>
      <c r="T23" s="8"/>
      <c r="U23" s="8">
        <v>20</v>
      </c>
      <c r="V23" s="8">
        <f>4+6</f>
        <v>10</v>
      </c>
      <c r="W23" s="2">
        <f t="shared" si="0"/>
        <v>10</v>
      </c>
    </row>
    <row r="24" spans="1:23" ht="13.5">
      <c r="A24" s="2" t="s">
        <v>110</v>
      </c>
      <c r="B24" s="2">
        <v>12</v>
      </c>
      <c r="C24" s="8">
        <v>17.37</v>
      </c>
      <c r="D24" s="8">
        <v>51.02</v>
      </c>
      <c r="E24" s="9"/>
      <c r="F24" s="9"/>
      <c r="G24" s="9"/>
      <c r="H24" s="9"/>
      <c r="I24" s="9"/>
      <c r="J24" s="9"/>
      <c r="K24" s="9">
        <v>53.05</v>
      </c>
      <c r="L24" s="9"/>
      <c r="M24" s="9" t="s">
        <v>160</v>
      </c>
      <c r="N24" s="9"/>
      <c r="O24" s="9"/>
      <c r="P24" s="9"/>
      <c r="Q24" s="9"/>
      <c r="R24" s="9"/>
      <c r="S24" s="9"/>
      <c r="T24" s="8"/>
      <c r="U24" s="8">
        <v>20</v>
      </c>
      <c r="V24" s="8">
        <f>8+10</f>
        <v>18</v>
      </c>
      <c r="W24" s="2">
        <f t="shared" si="0"/>
        <v>18</v>
      </c>
    </row>
    <row r="25" spans="1:23" ht="13.5">
      <c r="A25" s="2" t="s">
        <v>93</v>
      </c>
      <c r="B25" s="2">
        <v>13</v>
      </c>
      <c r="C25" s="8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 t="s">
        <v>161</v>
      </c>
      <c r="T25" s="8" t="s">
        <v>163</v>
      </c>
      <c r="U25" s="8"/>
      <c r="V25" s="8">
        <f>10+8</f>
        <v>18</v>
      </c>
      <c r="W25" s="2">
        <f t="shared" si="0"/>
        <v>18</v>
      </c>
    </row>
    <row r="26" spans="1:23" ht="13.5">
      <c r="A26" s="2" t="s">
        <v>88</v>
      </c>
      <c r="B26" s="2">
        <v>12</v>
      </c>
      <c r="C26" s="8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2">
        <f t="shared" si="0"/>
        <v>0</v>
      </c>
    </row>
    <row r="27" spans="1:23" ht="13.5">
      <c r="A27" s="2" t="s">
        <v>101</v>
      </c>
      <c r="B27" s="2">
        <v>14</v>
      </c>
      <c r="C27" s="8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8"/>
      <c r="U27" s="8"/>
      <c r="V27" s="8"/>
      <c r="W27" s="2">
        <f t="shared" si="0"/>
        <v>0</v>
      </c>
    </row>
    <row r="28" spans="1:23" ht="13.5">
      <c r="A28" s="2" t="s">
        <v>82</v>
      </c>
      <c r="B28" s="2">
        <v>11</v>
      </c>
      <c r="C28" s="8"/>
      <c r="D28" s="8"/>
      <c r="E28" s="9">
        <v>14.55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8"/>
      <c r="U28" s="8"/>
      <c r="V28" s="8"/>
      <c r="W28" s="2">
        <f t="shared" si="0"/>
        <v>0</v>
      </c>
    </row>
    <row r="29" spans="1:23" ht="13.5">
      <c r="A29" s="2" t="s">
        <v>118</v>
      </c>
      <c r="B29" s="2" t="s">
        <v>112</v>
      </c>
      <c r="C29" s="8"/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8"/>
      <c r="U29" s="8"/>
      <c r="V29" s="8"/>
      <c r="W29" s="2">
        <v>10</v>
      </c>
    </row>
    <row r="30" spans="1:23" ht="13.5">
      <c r="A30" s="2" t="s">
        <v>119</v>
      </c>
      <c r="B30" s="2"/>
      <c r="C30" s="8"/>
      <c r="D30" s="8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8"/>
      <c r="U30" s="8"/>
      <c r="V30" s="8"/>
      <c r="W30" s="2">
        <v>10</v>
      </c>
    </row>
    <row r="31" spans="1:23" ht="13.5">
      <c r="A31" s="2" t="s">
        <v>120</v>
      </c>
      <c r="B31" s="2"/>
      <c r="C31" s="8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8"/>
      <c r="U31" s="8"/>
      <c r="V31" s="8"/>
      <c r="W31" s="2">
        <v>10</v>
      </c>
    </row>
    <row r="32" spans="1:23" ht="15" thickBot="1">
      <c r="A32" s="17" t="s">
        <v>121</v>
      </c>
      <c r="B32" s="17"/>
      <c r="C32" s="18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8"/>
      <c r="U32" s="18"/>
      <c r="V32" s="18"/>
      <c r="W32" s="2">
        <v>10</v>
      </c>
    </row>
    <row r="33" spans="1:23" ht="15.75" thickTop="1">
      <c r="A33" s="13" t="s">
        <v>78</v>
      </c>
      <c r="B33" s="14"/>
      <c r="C33" s="15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5"/>
      <c r="U33" s="15"/>
      <c r="V33" s="14">
        <f>SUM(V6:V32)</f>
        <v>151</v>
      </c>
      <c r="W33" s="14">
        <f>SUM(W6:W32)</f>
        <v>191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U28" sqref="U28"/>
    </sheetView>
  </sheetViews>
  <sheetFormatPr defaultColWidth="8.8515625" defaultRowHeight="15"/>
  <cols>
    <col min="1" max="1" width="19.00390625" style="0" customWidth="1"/>
    <col min="2" max="2" width="3.7109375" style="0" customWidth="1"/>
    <col min="3" max="3" width="6.28125" style="0" customWidth="1"/>
    <col min="4" max="4" width="7.140625" style="0" customWidth="1"/>
    <col min="5" max="5" width="7.28125" style="0" customWidth="1"/>
    <col min="6" max="6" width="7.00390625" style="0" customWidth="1"/>
    <col min="7" max="7" width="8.00390625" style="0" customWidth="1"/>
    <col min="8" max="8" width="7.8515625" style="0" customWidth="1"/>
    <col min="9" max="9" width="7.7109375" style="0" customWidth="1"/>
    <col min="10" max="10" width="8.00390625" style="0" customWidth="1"/>
    <col min="11" max="12" width="8.8515625" style="0" customWidth="1"/>
    <col min="13" max="13" width="10.00390625" style="0" customWidth="1"/>
    <col min="14" max="14" width="9.8515625" style="0" customWidth="1"/>
    <col min="15" max="15" width="7.28125" style="0" customWidth="1"/>
    <col min="16" max="16" width="7.8515625" style="0" customWidth="1"/>
    <col min="17" max="17" width="5.8515625" style="0" customWidth="1"/>
    <col min="18" max="18" width="6.7109375" style="0" customWidth="1"/>
    <col min="19" max="19" width="5.8515625" style="0" customWidth="1"/>
    <col min="20" max="21" width="6.28125" style="0" customWidth="1"/>
    <col min="22" max="22" width="6.8515625" style="0" customWidth="1"/>
    <col min="23" max="23" width="6.28125" style="0" customWidth="1"/>
  </cols>
  <sheetData>
    <row r="1" spans="1:5" ht="16.5">
      <c r="A1" s="4" t="s">
        <v>79</v>
      </c>
      <c r="B1" s="4"/>
      <c r="C1" s="4"/>
      <c r="D1" s="4"/>
      <c r="E1" s="4"/>
    </row>
    <row r="2" spans="1:7" ht="18">
      <c r="A2" t="s">
        <v>128</v>
      </c>
      <c r="B2" s="4"/>
      <c r="C2" s="4"/>
      <c r="D2" s="4"/>
      <c r="E2" s="4"/>
      <c r="G2" s="6"/>
    </row>
    <row r="3" spans="1:4" ht="15">
      <c r="A3" s="5">
        <v>40638</v>
      </c>
      <c r="B3" s="5"/>
      <c r="C3" s="5"/>
      <c r="D3" s="5"/>
    </row>
    <row r="4" ht="15">
      <c r="A4" t="s">
        <v>173</v>
      </c>
    </row>
    <row r="5" spans="1:23" ht="75">
      <c r="A5" s="1" t="s">
        <v>65</v>
      </c>
      <c r="B5" s="3" t="s">
        <v>102</v>
      </c>
      <c r="C5" s="3" t="s">
        <v>153</v>
      </c>
      <c r="D5" s="3" t="s">
        <v>154</v>
      </c>
      <c r="E5" s="3">
        <v>100</v>
      </c>
      <c r="F5" s="3">
        <v>200</v>
      </c>
      <c r="G5" s="3">
        <v>400</v>
      </c>
      <c r="H5" s="3">
        <v>800</v>
      </c>
      <c r="I5" s="3">
        <v>1600</v>
      </c>
      <c r="J5" s="3">
        <v>3200</v>
      </c>
      <c r="K5" s="3" t="s">
        <v>66</v>
      </c>
      <c r="L5" s="3" t="s">
        <v>75</v>
      </c>
      <c r="M5" s="3" t="s">
        <v>67</v>
      </c>
      <c r="N5" s="3" t="s">
        <v>68</v>
      </c>
      <c r="O5" s="3" t="s">
        <v>69</v>
      </c>
      <c r="P5" s="3" t="s">
        <v>70</v>
      </c>
      <c r="Q5" s="3" t="s">
        <v>71</v>
      </c>
      <c r="R5" s="3" t="s">
        <v>72</v>
      </c>
      <c r="S5" s="3" t="s">
        <v>73</v>
      </c>
      <c r="T5" s="3" t="s">
        <v>74</v>
      </c>
      <c r="U5" s="11" t="s">
        <v>116</v>
      </c>
      <c r="V5" s="3" t="s">
        <v>77</v>
      </c>
      <c r="W5" s="12" t="s">
        <v>124</v>
      </c>
    </row>
    <row r="6" spans="1:23" ht="13.5">
      <c r="A6" s="2" t="s">
        <v>89</v>
      </c>
      <c r="B6" s="2">
        <v>13</v>
      </c>
      <c r="C6" s="8">
        <v>20.14</v>
      </c>
      <c r="D6" s="8">
        <v>54.2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 t="s">
        <v>40</v>
      </c>
      <c r="Q6" s="9"/>
      <c r="R6" s="9"/>
      <c r="S6" s="9"/>
      <c r="T6" s="8"/>
      <c r="U6" s="8"/>
      <c r="V6" s="8">
        <v>15</v>
      </c>
      <c r="W6" s="2">
        <f>V6</f>
        <v>15</v>
      </c>
    </row>
    <row r="7" spans="1:23" ht="13.5">
      <c r="A7" s="2" t="s">
        <v>80</v>
      </c>
      <c r="B7" s="2">
        <v>11</v>
      </c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8"/>
      <c r="U7" s="8"/>
      <c r="V7" s="8">
        <v>0</v>
      </c>
      <c r="W7" s="2">
        <f aca="true" t="shared" si="0" ref="W7:W28">V7</f>
        <v>0</v>
      </c>
    </row>
    <row r="8" spans="1:23" ht="13.5">
      <c r="A8" s="2" t="s">
        <v>94</v>
      </c>
      <c r="B8" s="2">
        <v>14</v>
      </c>
      <c r="C8" s="8"/>
      <c r="D8" s="8"/>
      <c r="E8" s="9"/>
      <c r="F8" s="9"/>
      <c r="G8" s="9" t="s">
        <v>41</v>
      </c>
      <c r="H8" s="9"/>
      <c r="I8" s="9"/>
      <c r="J8" s="9"/>
      <c r="K8" s="9"/>
      <c r="L8" s="9"/>
      <c r="M8" s="9"/>
      <c r="N8" s="9"/>
      <c r="O8" s="9" t="s">
        <v>42</v>
      </c>
      <c r="P8" s="9"/>
      <c r="Q8" s="9"/>
      <c r="R8" s="9"/>
      <c r="S8" s="9"/>
      <c r="T8" s="8"/>
      <c r="U8" s="8"/>
      <c r="V8" s="8">
        <v>2</v>
      </c>
      <c r="W8" s="2">
        <f t="shared" si="0"/>
        <v>2</v>
      </c>
    </row>
    <row r="9" spans="1:23" ht="13.5">
      <c r="A9" s="2" t="s">
        <v>81</v>
      </c>
      <c r="B9" s="2">
        <v>11</v>
      </c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 t="s">
        <v>146</v>
      </c>
      <c r="R9" s="9"/>
      <c r="S9" s="9"/>
      <c r="T9" s="8"/>
      <c r="U9" s="8">
        <v>0</v>
      </c>
      <c r="V9" s="8">
        <v>8</v>
      </c>
      <c r="W9" s="2">
        <f t="shared" si="0"/>
        <v>8</v>
      </c>
    </row>
    <row r="10" spans="1:23" ht="13.5">
      <c r="A10" s="2" t="s">
        <v>95</v>
      </c>
      <c r="B10" s="2">
        <v>14</v>
      </c>
      <c r="C10" s="8"/>
      <c r="D10" s="8"/>
      <c r="E10" s="9"/>
      <c r="F10" s="9"/>
      <c r="G10" s="9"/>
      <c r="H10" s="9"/>
      <c r="I10" s="9"/>
      <c r="J10" s="9"/>
      <c r="K10" s="9"/>
      <c r="L10" s="8"/>
      <c r="M10" s="10"/>
      <c r="N10" s="9"/>
      <c r="O10" s="9"/>
      <c r="P10" s="9"/>
      <c r="Q10" s="9"/>
      <c r="R10" s="9"/>
      <c r="S10" s="9"/>
      <c r="T10" s="8"/>
      <c r="U10" s="8"/>
      <c r="V10" s="8"/>
      <c r="W10" s="2">
        <f t="shared" si="0"/>
        <v>0</v>
      </c>
    </row>
    <row r="11" spans="1:23" ht="13.5">
      <c r="A11" s="2" t="s">
        <v>96</v>
      </c>
      <c r="B11" s="2">
        <v>14</v>
      </c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8"/>
      <c r="U11" s="8"/>
      <c r="V11" s="8">
        <v>0</v>
      </c>
      <c r="W11" s="2">
        <f t="shared" si="0"/>
        <v>0</v>
      </c>
    </row>
    <row r="12" spans="1:23" ht="13.5">
      <c r="A12" s="2" t="s">
        <v>83</v>
      </c>
      <c r="B12" s="2">
        <v>12</v>
      </c>
      <c r="C12" s="8"/>
      <c r="D12" s="8"/>
      <c r="E12" s="9"/>
      <c r="F12" s="7"/>
      <c r="G12" s="9" t="s">
        <v>43</v>
      </c>
      <c r="H12" s="9"/>
      <c r="I12" s="9"/>
      <c r="J12" s="9"/>
      <c r="K12" s="9"/>
      <c r="L12" s="9"/>
      <c r="M12" s="9"/>
      <c r="N12" s="9"/>
      <c r="O12" s="9"/>
      <c r="P12" s="9" t="s">
        <v>44</v>
      </c>
      <c r="Q12" s="9"/>
      <c r="R12" s="9"/>
      <c r="S12" s="9"/>
      <c r="T12" s="8"/>
      <c r="U12" s="8">
        <v>0</v>
      </c>
      <c r="V12" s="8">
        <v>20</v>
      </c>
      <c r="W12" s="2">
        <f t="shared" si="0"/>
        <v>20</v>
      </c>
    </row>
    <row r="13" spans="1:23" ht="13.5">
      <c r="A13" s="2" t="s">
        <v>97</v>
      </c>
      <c r="B13" s="2">
        <v>14</v>
      </c>
      <c r="C13" s="8"/>
      <c r="D13" s="8"/>
      <c r="E13" s="9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9" t="s">
        <v>45</v>
      </c>
      <c r="R13" s="9"/>
      <c r="S13" s="9"/>
      <c r="T13" s="8"/>
      <c r="U13" s="8"/>
      <c r="V13" s="8">
        <v>1</v>
      </c>
      <c r="W13" s="2">
        <f t="shared" si="0"/>
        <v>1</v>
      </c>
    </row>
    <row r="14" spans="1:23" ht="13.5">
      <c r="A14" s="2" t="s">
        <v>84</v>
      </c>
      <c r="B14" s="2">
        <v>12</v>
      </c>
      <c r="C14" s="8">
        <v>22.02</v>
      </c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8"/>
      <c r="U14" s="8"/>
      <c r="V14" s="8">
        <v>1</v>
      </c>
      <c r="W14" s="2">
        <f t="shared" si="0"/>
        <v>1</v>
      </c>
    </row>
    <row r="15" spans="1:23" ht="13.5">
      <c r="A15" s="2" t="s">
        <v>85</v>
      </c>
      <c r="B15" s="2">
        <v>12</v>
      </c>
      <c r="C15" s="8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 t="s">
        <v>46</v>
      </c>
      <c r="T15" s="8"/>
      <c r="U15" s="8"/>
      <c r="V15" s="8">
        <v>5</v>
      </c>
      <c r="W15" s="2">
        <f t="shared" si="0"/>
        <v>5</v>
      </c>
    </row>
    <row r="16" spans="1:23" ht="13.5">
      <c r="A16" s="2" t="s">
        <v>90</v>
      </c>
      <c r="B16" s="2">
        <v>13</v>
      </c>
      <c r="C16" s="8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8"/>
      <c r="U16" s="8"/>
      <c r="V16" s="8">
        <v>0</v>
      </c>
      <c r="W16" s="2">
        <f t="shared" si="0"/>
        <v>0</v>
      </c>
    </row>
    <row r="17" spans="1:23" ht="13.5">
      <c r="A17" s="2" t="s">
        <v>98</v>
      </c>
      <c r="B17" s="2">
        <v>14</v>
      </c>
      <c r="C17" s="8"/>
      <c r="D17" s="8"/>
      <c r="E17" s="9"/>
      <c r="F17" s="9"/>
      <c r="G17" s="9"/>
      <c r="H17" s="9"/>
      <c r="I17" s="9" t="s">
        <v>47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8"/>
      <c r="U17" s="8"/>
      <c r="V17" s="8">
        <v>6</v>
      </c>
      <c r="W17" s="2">
        <f t="shared" si="0"/>
        <v>6</v>
      </c>
    </row>
    <row r="18" spans="1:23" ht="13.5">
      <c r="A18" s="2" t="s">
        <v>99</v>
      </c>
      <c r="B18" s="2">
        <v>14</v>
      </c>
      <c r="C18" s="8"/>
      <c r="D18" s="8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8"/>
      <c r="U18" s="8">
        <v>0</v>
      </c>
      <c r="V18" s="8">
        <v>0</v>
      </c>
      <c r="W18" s="2">
        <f t="shared" si="0"/>
        <v>0</v>
      </c>
    </row>
    <row r="19" spans="1:23" ht="13.5">
      <c r="A19" s="2" t="s">
        <v>86</v>
      </c>
      <c r="B19" s="2">
        <v>12</v>
      </c>
      <c r="C19" s="8"/>
      <c r="D19" s="8"/>
      <c r="E19" s="9"/>
      <c r="F19" s="9"/>
      <c r="G19" s="9"/>
      <c r="H19" s="9" t="s">
        <v>48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8"/>
      <c r="U19" s="8"/>
      <c r="V19" s="8">
        <v>10</v>
      </c>
      <c r="W19" s="2">
        <f t="shared" si="0"/>
        <v>10</v>
      </c>
    </row>
    <row r="20" spans="1:23" ht="13.5">
      <c r="A20" s="2" t="s">
        <v>91</v>
      </c>
      <c r="B20" s="2">
        <v>13</v>
      </c>
      <c r="C20" s="8"/>
      <c r="D20" s="8"/>
      <c r="E20" s="9">
        <v>14.28</v>
      </c>
      <c r="F20" s="9">
        <v>29.2</v>
      </c>
      <c r="G20" s="9"/>
      <c r="H20" s="9"/>
      <c r="I20" s="9"/>
      <c r="J20" s="9"/>
      <c r="K20" s="9"/>
      <c r="L20" s="9"/>
      <c r="M20" s="9"/>
      <c r="N20" s="9"/>
      <c r="O20" s="9" t="s">
        <v>49</v>
      </c>
      <c r="P20" s="9"/>
      <c r="Q20" s="9"/>
      <c r="R20" s="9"/>
      <c r="S20" s="9"/>
      <c r="T20" s="8"/>
      <c r="U20" s="8"/>
      <c r="V20" s="8">
        <v>18</v>
      </c>
      <c r="W20" s="2">
        <f t="shared" si="0"/>
        <v>18</v>
      </c>
    </row>
    <row r="21" spans="1:23" ht="13.5">
      <c r="A21" s="2" t="s">
        <v>92</v>
      </c>
      <c r="B21" s="2">
        <v>13</v>
      </c>
      <c r="C21" s="8"/>
      <c r="D21" s="8"/>
      <c r="E21" s="9"/>
      <c r="F21" s="9">
        <v>30.5</v>
      </c>
      <c r="G21" s="9" t="s">
        <v>50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8"/>
      <c r="U21" s="8">
        <v>0</v>
      </c>
      <c r="V21" s="8">
        <v>10</v>
      </c>
      <c r="W21" s="2">
        <f t="shared" si="0"/>
        <v>10</v>
      </c>
    </row>
    <row r="22" spans="1:23" ht="13.5">
      <c r="A22" s="2" t="s">
        <v>100</v>
      </c>
      <c r="B22" s="2">
        <v>14</v>
      </c>
      <c r="C22" s="8"/>
      <c r="D22" s="8"/>
      <c r="E22" s="9">
        <v>13.68</v>
      </c>
      <c r="F22" s="9">
        <v>28.67</v>
      </c>
      <c r="G22" s="9" t="s">
        <v>51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8"/>
      <c r="U22" s="8">
        <v>0</v>
      </c>
      <c r="V22" s="8">
        <v>28</v>
      </c>
      <c r="W22" s="2">
        <f t="shared" si="0"/>
        <v>28</v>
      </c>
    </row>
    <row r="23" spans="1:23" ht="13.5">
      <c r="A23" s="2" t="s">
        <v>87</v>
      </c>
      <c r="B23" s="2">
        <v>12</v>
      </c>
      <c r="C23" s="8" t="s">
        <v>112</v>
      </c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>
        <v>9</v>
      </c>
      <c r="S23" s="9"/>
      <c r="T23" s="8"/>
      <c r="U23" s="8">
        <v>0</v>
      </c>
      <c r="V23" s="8">
        <v>6</v>
      </c>
      <c r="W23" s="2">
        <f t="shared" si="0"/>
        <v>6</v>
      </c>
    </row>
    <row r="24" spans="1:23" ht="13.5">
      <c r="A24" s="2" t="s">
        <v>110</v>
      </c>
      <c r="B24" s="2">
        <v>12</v>
      </c>
      <c r="C24" s="8">
        <v>18.33</v>
      </c>
      <c r="D24" s="8">
        <v>50.33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>
        <v>0</v>
      </c>
      <c r="V24" s="8">
        <v>16</v>
      </c>
      <c r="W24" s="2">
        <f t="shared" si="0"/>
        <v>16</v>
      </c>
    </row>
    <row r="25" spans="1:23" ht="13.5">
      <c r="A25" s="2" t="s">
        <v>93</v>
      </c>
      <c r="B25" s="2">
        <v>13</v>
      </c>
      <c r="C25" s="8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 t="s">
        <v>175</v>
      </c>
      <c r="T25" s="8" t="s">
        <v>52</v>
      </c>
      <c r="U25" s="8"/>
      <c r="V25" s="8">
        <v>16</v>
      </c>
      <c r="W25" s="2">
        <f t="shared" si="0"/>
        <v>16</v>
      </c>
    </row>
    <row r="26" spans="1:23" ht="13.5">
      <c r="A26" s="2" t="s">
        <v>88</v>
      </c>
      <c r="B26" s="2">
        <v>12</v>
      </c>
      <c r="C26" s="8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2">
        <f t="shared" si="0"/>
        <v>0</v>
      </c>
    </row>
    <row r="27" spans="1:23" ht="13.5">
      <c r="A27" s="2" t="s">
        <v>101</v>
      </c>
      <c r="B27" s="2">
        <v>14</v>
      </c>
      <c r="C27" s="8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8"/>
      <c r="U27" s="8"/>
      <c r="V27" s="8"/>
      <c r="W27" s="2">
        <f t="shared" si="0"/>
        <v>0</v>
      </c>
    </row>
    <row r="28" spans="1:23" ht="13.5">
      <c r="A28" s="2" t="s">
        <v>82</v>
      </c>
      <c r="B28" s="2">
        <v>11</v>
      </c>
      <c r="C28" s="8"/>
      <c r="D28" s="8">
        <v>58.67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 t="s">
        <v>53</v>
      </c>
      <c r="S28" s="9"/>
      <c r="T28" s="8"/>
      <c r="U28" s="8">
        <v>0</v>
      </c>
      <c r="V28" s="8">
        <v>4</v>
      </c>
      <c r="W28" s="2">
        <f t="shared" si="0"/>
        <v>4</v>
      </c>
    </row>
    <row r="29" spans="1:23" ht="13.5">
      <c r="A29" s="2" t="s">
        <v>118</v>
      </c>
      <c r="B29" s="2" t="s">
        <v>112</v>
      </c>
      <c r="C29" s="8"/>
      <c r="D29" s="8"/>
      <c r="E29" s="9"/>
      <c r="F29" s="9"/>
      <c r="G29" s="9"/>
      <c r="H29" s="9"/>
      <c r="I29" s="9"/>
      <c r="J29" s="9"/>
      <c r="K29" s="9">
        <v>53.7</v>
      </c>
      <c r="L29" s="9"/>
      <c r="M29" s="9"/>
      <c r="N29" s="2"/>
      <c r="O29" s="9"/>
      <c r="P29" s="9"/>
      <c r="Q29" s="9"/>
      <c r="R29" s="9"/>
      <c r="S29" s="9"/>
      <c r="T29" s="8"/>
      <c r="U29" s="8">
        <v>10</v>
      </c>
      <c r="V29" s="8"/>
      <c r="W29" s="2">
        <v>10</v>
      </c>
    </row>
    <row r="30" spans="1:23" ht="13.5">
      <c r="A30" s="2" t="s">
        <v>119</v>
      </c>
      <c r="B30" s="2"/>
      <c r="C30" s="8"/>
      <c r="D30" s="8"/>
      <c r="E30" s="9"/>
      <c r="F30" s="9"/>
      <c r="G30" s="9"/>
      <c r="H30" s="9"/>
      <c r="I30" s="9"/>
      <c r="J30" s="9"/>
      <c r="K30" s="9"/>
      <c r="L30" s="9" t="s">
        <v>54</v>
      </c>
      <c r="M30" s="9"/>
      <c r="N30" s="2"/>
      <c r="O30" s="9"/>
      <c r="P30" s="9"/>
      <c r="Q30" s="9"/>
      <c r="R30" s="9"/>
      <c r="S30" s="9"/>
      <c r="T30" s="8"/>
      <c r="U30" s="8">
        <v>10</v>
      </c>
      <c r="V30" s="8"/>
      <c r="W30" s="2">
        <v>10</v>
      </c>
    </row>
    <row r="31" spans="1:23" ht="13.5">
      <c r="A31" s="2" t="s">
        <v>120</v>
      </c>
      <c r="B31" s="2"/>
      <c r="C31" s="8"/>
      <c r="D31" s="8"/>
      <c r="E31" s="9"/>
      <c r="F31" s="9"/>
      <c r="G31" s="9"/>
      <c r="H31" s="9"/>
      <c r="I31" s="9"/>
      <c r="J31" s="9"/>
      <c r="K31" s="9"/>
      <c r="L31" s="9"/>
      <c r="M31" s="9" t="s">
        <v>55</v>
      </c>
      <c r="N31" s="2"/>
      <c r="O31" s="9"/>
      <c r="P31" s="9"/>
      <c r="Q31" s="9"/>
      <c r="R31" s="9"/>
      <c r="S31" s="9"/>
      <c r="T31" s="8"/>
      <c r="U31" s="8">
        <v>10</v>
      </c>
      <c r="V31" s="8"/>
      <c r="W31" s="2">
        <v>10</v>
      </c>
    </row>
    <row r="32" spans="1:23" ht="15" thickBot="1">
      <c r="A32" s="17" t="s">
        <v>121</v>
      </c>
      <c r="B32" s="17"/>
      <c r="C32" s="18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>
        <v>11.05</v>
      </c>
      <c r="O32" s="19"/>
      <c r="P32" s="19"/>
      <c r="Q32" s="19"/>
      <c r="R32" s="19"/>
      <c r="S32" s="19"/>
      <c r="T32" s="18"/>
      <c r="U32" s="18">
        <v>10</v>
      </c>
      <c r="V32" s="18"/>
      <c r="W32" s="2">
        <v>10</v>
      </c>
    </row>
    <row r="33" spans="1:23" ht="15.75" thickTop="1">
      <c r="A33" s="13" t="s">
        <v>78</v>
      </c>
      <c r="B33" s="14"/>
      <c r="C33" s="15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5"/>
      <c r="U33" s="15"/>
      <c r="V33" s="14">
        <f>SUM(V6:V32)</f>
        <v>166</v>
      </c>
      <c r="W33" s="14">
        <f>SUM(W6:W32)</f>
        <v>206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3"/>
  <sheetViews>
    <sheetView zoomScale="80" zoomScaleNormal="80" zoomScalePageLayoutView="0" workbookViewId="0" topLeftCell="A1">
      <selection activeCell="U28" sqref="U28"/>
    </sheetView>
  </sheetViews>
  <sheetFormatPr defaultColWidth="8.8515625" defaultRowHeight="15"/>
  <cols>
    <col min="1" max="1" width="19.421875" style="0" customWidth="1"/>
  </cols>
  <sheetData>
    <row r="1" spans="1:5" ht="16.5">
      <c r="A1" s="4" t="s">
        <v>79</v>
      </c>
      <c r="B1" s="4"/>
      <c r="C1" s="4"/>
      <c r="D1" s="4"/>
      <c r="E1" s="4"/>
    </row>
    <row r="2" spans="1:7" ht="18">
      <c r="A2" t="s">
        <v>192</v>
      </c>
      <c r="B2" s="4"/>
      <c r="C2" s="4"/>
      <c r="D2" s="4"/>
      <c r="E2" s="4"/>
      <c r="G2" s="6"/>
    </row>
    <row r="3" spans="1:4" ht="15">
      <c r="A3" s="5">
        <v>40644</v>
      </c>
      <c r="B3" s="5"/>
      <c r="C3" s="5"/>
      <c r="D3" s="5"/>
    </row>
    <row r="4" ht="15">
      <c r="A4" t="s">
        <v>172</v>
      </c>
    </row>
    <row r="5" spans="1:23" ht="45">
      <c r="A5" s="1" t="s">
        <v>65</v>
      </c>
      <c r="B5" s="3" t="s">
        <v>102</v>
      </c>
      <c r="C5" s="3" t="s">
        <v>153</v>
      </c>
      <c r="D5" s="3" t="s">
        <v>154</v>
      </c>
      <c r="E5" s="3">
        <v>100</v>
      </c>
      <c r="F5" s="3">
        <v>200</v>
      </c>
      <c r="G5" s="3">
        <v>400</v>
      </c>
      <c r="H5" s="3">
        <v>800</v>
      </c>
      <c r="I5" s="3">
        <v>1600</v>
      </c>
      <c r="J5" s="3">
        <v>3200</v>
      </c>
      <c r="K5" s="3" t="s">
        <v>66</v>
      </c>
      <c r="L5" s="3" t="s">
        <v>75</v>
      </c>
      <c r="M5" s="3" t="s">
        <v>67</v>
      </c>
      <c r="N5" s="3" t="s">
        <v>68</v>
      </c>
      <c r="O5" s="3" t="s">
        <v>69</v>
      </c>
      <c r="P5" s="3" t="s">
        <v>70</v>
      </c>
      <c r="Q5" s="3" t="s">
        <v>71</v>
      </c>
      <c r="R5" s="3" t="s">
        <v>72</v>
      </c>
      <c r="S5" s="3" t="s">
        <v>73</v>
      </c>
      <c r="T5" s="3" t="s">
        <v>74</v>
      </c>
      <c r="U5" s="11" t="s">
        <v>116</v>
      </c>
      <c r="V5" s="3" t="s">
        <v>77</v>
      </c>
      <c r="W5" s="12" t="s">
        <v>124</v>
      </c>
    </row>
    <row r="6" spans="1:23" ht="13.5">
      <c r="A6" s="2" t="s">
        <v>89</v>
      </c>
      <c r="B6" s="2">
        <v>13</v>
      </c>
      <c r="C6" s="8">
        <v>19.1</v>
      </c>
      <c r="D6" s="8"/>
      <c r="E6" s="9"/>
      <c r="F6" s="9"/>
      <c r="G6" s="9"/>
      <c r="H6" s="9">
        <v>2.54</v>
      </c>
      <c r="I6" s="9"/>
      <c r="J6" s="9"/>
      <c r="K6" s="9"/>
      <c r="L6" s="9"/>
      <c r="M6" s="9"/>
      <c r="N6" s="9"/>
      <c r="O6" s="9"/>
      <c r="P6" s="9" t="s">
        <v>176</v>
      </c>
      <c r="Q6" s="9"/>
      <c r="R6" s="9"/>
      <c r="S6" s="9"/>
      <c r="T6" s="8"/>
      <c r="U6" s="8">
        <v>1</v>
      </c>
      <c r="V6" s="8">
        <v>4</v>
      </c>
      <c r="W6" s="2">
        <f>V6</f>
        <v>4</v>
      </c>
    </row>
    <row r="7" spans="1:23" ht="13.5">
      <c r="A7" s="2" t="s">
        <v>80</v>
      </c>
      <c r="B7" s="2">
        <v>11</v>
      </c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8"/>
      <c r="U7" s="8"/>
      <c r="V7" s="8">
        <v>0</v>
      </c>
      <c r="W7" s="2">
        <f aca="true" t="shared" si="0" ref="W7:W28">V7</f>
        <v>0</v>
      </c>
    </row>
    <row r="8" spans="1:23" ht="13.5">
      <c r="A8" s="2" t="s">
        <v>94</v>
      </c>
      <c r="B8" s="2">
        <v>14</v>
      </c>
      <c r="C8" s="8"/>
      <c r="D8" s="8"/>
      <c r="E8" s="9"/>
      <c r="F8" s="9"/>
      <c r="G8" s="9" t="s">
        <v>189</v>
      </c>
      <c r="H8" s="9"/>
      <c r="I8" s="9"/>
      <c r="J8" s="9"/>
      <c r="K8" s="9"/>
      <c r="L8" s="9"/>
      <c r="M8" s="9"/>
      <c r="N8" s="9"/>
      <c r="O8" s="9" t="s">
        <v>179</v>
      </c>
      <c r="P8" s="9"/>
      <c r="Q8" s="9"/>
      <c r="R8" s="9"/>
      <c r="S8" s="9"/>
      <c r="T8" s="8"/>
      <c r="U8" s="8"/>
      <c r="V8" s="8">
        <v>6</v>
      </c>
      <c r="W8" s="2">
        <f t="shared" si="0"/>
        <v>6</v>
      </c>
    </row>
    <row r="9" spans="1:23" ht="13.5">
      <c r="A9" s="2" t="s">
        <v>81</v>
      </c>
      <c r="B9" s="2">
        <v>11</v>
      </c>
      <c r="C9" s="8"/>
      <c r="D9" s="8"/>
      <c r="E9" s="9"/>
      <c r="F9" s="9"/>
      <c r="G9" s="9"/>
      <c r="H9" s="9"/>
      <c r="I9" s="9"/>
      <c r="J9" s="9"/>
      <c r="K9" s="9">
        <v>52.3</v>
      </c>
      <c r="L9" s="9" t="s">
        <v>184</v>
      </c>
      <c r="M9" s="9"/>
      <c r="N9" s="9"/>
      <c r="O9" s="9"/>
      <c r="P9" s="9"/>
      <c r="Q9" s="9" t="s">
        <v>146</v>
      </c>
      <c r="R9" s="9"/>
      <c r="S9" s="9"/>
      <c r="T9" s="8"/>
      <c r="U9" s="8">
        <v>13</v>
      </c>
      <c r="V9" s="8">
        <v>5</v>
      </c>
      <c r="W9" s="2">
        <f t="shared" si="0"/>
        <v>5</v>
      </c>
    </row>
    <row r="10" spans="1:23" ht="13.5">
      <c r="A10" s="2" t="s">
        <v>95</v>
      </c>
      <c r="B10" s="2">
        <v>14</v>
      </c>
      <c r="C10" s="8"/>
      <c r="D10" s="8"/>
      <c r="E10" s="9"/>
      <c r="F10" s="9"/>
      <c r="G10" s="9"/>
      <c r="H10" s="9"/>
      <c r="I10" s="9"/>
      <c r="J10" s="9"/>
      <c r="K10" s="9"/>
      <c r="L10" s="8"/>
      <c r="M10" s="10"/>
      <c r="N10" s="9"/>
      <c r="O10" s="9"/>
      <c r="P10" s="9"/>
      <c r="Q10" s="9"/>
      <c r="R10" s="9"/>
      <c r="S10" s="9"/>
      <c r="T10" s="8"/>
      <c r="U10" s="8"/>
      <c r="V10" s="8"/>
      <c r="W10" s="2">
        <f t="shared" si="0"/>
        <v>0</v>
      </c>
    </row>
    <row r="11" spans="1:23" ht="13.5">
      <c r="A11" s="2" t="s">
        <v>96</v>
      </c>
      <c r="B11" s="2">
        <v>14</v>
      </c>
      <c r="C11" s="8"/>
      <c r="D11" s="8"/>
      <c r="E11" s="9"/>
      <c r="F11" s="9"/>
      <c r="G11" s="9" t="s">
        <v>190</v>
      </c>
      <c r="H11" s="9"/>
      <c r="I11" s="9"/>
      <c r="J11" s="9"/>
      <c r="K11" s="9"/>
      <c r="L11" s="9"/>
      <c r="M11" s="9"/>
      <c r="N11" s="9">
        <v>11.59</v>
      </c>
      <c r="O11" s="9"/>
      <c r="P11" s="9"/>
      <c r="Q11" s="9"/>
      <c r="R11" s="9"/>
      <c r="S11" s="9"/>
      <c r="T11" s="8"/>
      <c r="U11" s="8">
        <v>5</v>
      </c>
      <c r="V11" s="8">
        <v>3</v>
      </c>
      <c r="W11" s="2">
        <f t="shared" si="0"/>
        <v>3</v>
      </c>
    </row>
    <row r="12" spans="1:23" ht="13.5">
      <c r="A12" s="2" t="s">
        <v>83</v>
      </c>
      <c r="B12" s="2">
        <v>12</v>
      </c>
      <c r="C12" s="8"/>
      <c r="D12" s="8"/>
      <c r="E12" s="9"/>
      <c r="F12" s="7"/>
      <c r="G12" s="9"/>
      <c r="H12" s="9" t="s">
        <v>187</v>
      </c>
      <c r="I12" s="9"/>
      <c r="J12" s="9"/>
      <c r="K12" s="9">
        <v>52.3</v>
      </c>
      <c r="L12" s="9"/>
      <c r="M12" s="9"/>
      <c r="N12" s="9"/>
      <c r="O12" s="9" t="s">
        <v>177</v>
      </c>
      <c r="P12" s="9"/>
      <c r="Q12" s="9"/>
      <c r="R12" s="9"/>
      <c r="S12" s="9"/>
      <c r="T12" s="8"/>
      <c r="U12" s="8">
        <v>5</v>
      </c>
      <c r="V12" s="8">
        <v>10</v>
      </c>
      <c r="W12" s="2">
        <f t="shared" si="0"/>
        <v>10</v>
      </c>
    </row>
    <row r="13" spans="1:23" ht="13.5">
      <c r="A13" s="2" t="s">
        <v>97</v>
      </c>
      <c r="B13" s="2">
        <v>14</v>
      </c>
      <c r="C13" s="8"/>
      <c r="D13" s="8"/>
      <c r="E13" s="9"/>
      <c r="F13" s="10"/>
      <c r="G13" s="9"/>
      <c r="H13" s="9" t="s">
        <v>112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8"/>
      <c r="U13" s="8"/>
      <c r="V13" s="8">
        <v>0</v>
      </c>
      <c r="W13" s="2">
        <f t="shared" si="0"/>
        <v>0</v>
      </c>
    </row>
    <row r="14" spans="1:23" ht="13.5">
      <c r="A14" s="2" t="s">
        <v>84</v>
      </c>
      <c r="B14" s="2">
        <v>12</v>
      </c>
      <c r="C14" s="8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8"/>
      <c r="U14" s="8">
        <v>3</v>
      </c>
      <c r="V14" s="8"/>
      <c r="W14" s="2">
        <f t="shared" si="0"/>
        <v>0</v>
      </c>
    </row>
    <row r="15" spans="1:23" ht="13.5">
      <c r="A15" s="2" t="s">
        <v>85</v>
      </c>
      <c r="B15" s="2">
        <v>12</v>
      </c>
      <c r="C15" s="8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 t="s">
        <v>162</v>
      </c>
      <c r="T15" s="8" t="s">
        <v>181</v>
      </c>
      <c r="U15" s="8"/>
      <c r="V15" s="8">
        <v>4</v>
      </c>
      <c r="W15" s="2">
        <f t="shared" si="0"/>
        <v>4</v>
      </c>
    </row>
    <row r="16" spans="1:23" ht="13.5">
      <c r="A16" s="2" t="s">
        <v>90</v>
      </c>
      <c r="B16" s="2">
        <v>13</v>
      </c>
      <c r="C16" s="8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8"/>
      <c r="U16" s="8"/>
      <c r="V16" s="8">
        <v>0</v>
      </c>
      <c r="W16" s="2">
        <f t="shared" si="0"/>
        <v>0</v>
      </c>
    </row>
    <row r="17" spans="1:23" ht="13.5">
      <c r="A17" s="2" t="s">
        <v>98</v>
      </c>
      <c r="B17" s="2">
        <v>14</v>
      </c>
      <c r="C17" s="8"/>
      <c r="D17" s="8"/>
      <c r="E17" s="9"/>
      <c r="F17" s="9"/>
      <c r="G17" s="9"/>
      <c r="H17" s="9"/>
      <c r="I17" s="9">
        <v>6.28</v>
      </c>
      <c r="J17" s="9"/>
      <c r="K17" s="9"/>
      <c r="L17" s="9"/>
      <c r="M17" s="9"/>
      <c r="N17" s="9">
        <v>11.59</v>
      </c>
      <c r="O17" s="9"/>
      <c r="P17" s="9"/>
      <c r="Q17" s="9"/>
      <c r="R17" s="9"/>
      <c r="S17" s="9"/>
      <c r="T17" s="8"/>
      <c r="U17" s="8">
        <v>5</v>
      </c>
      <c r="V17" s="8">
        <v>3</v>
      </c>
      <c r="W17" s="2">
        <f t="shared" si="0"/>
        <v>3</v>
      </c>
    </row>
    <row r="18" spans="1:23" ht="13.5">
      <c r="A18" s="2" t="s">
        <v>99</v>
      </c>
      <c r="B18" s="2">
        <v>14</v>
      </c>
      <c r="C18" s="8"/>
      <c r="D18" s="8"/>
      <c r="E18" s="9"/>
      <c r="F18" s="9"/>
      <c r="G18" s="9"/>
      <c r="H18" s="9"/>
      <c r="I18" s="9">
        <v>6.34</v>
      </c>
      <c r="J18" s="9"/>
      <c r="K18" s="9"/>
      <c r="L18" s="9"/>
      <c r="M18" s="9"/>
      <c r="N18" s="9">
        <v>11.59</v>
      </c>
      <c r="O18" s="9"/>
      <c r="P18" s="9"/>
      <c r="Q18" s="9"/>
      <c r="R18" s="9"/>
      <c r="S18" s="9"/>
      <c r="T18" s="8"/>
      <c r="U18" s="8">
        <v>5</v>
      </c>
      <c r="V18" s="8">
        <v>1</v>
      </c>
      <c r="W18" s="2">
        <f t="shared" si="0"/>
        <v>1</v>
      </c>
    </row>
    <row r="19" spans="1:23" ht="13.5">
      <c r="A19" s="2" t="s">
        <v>86</v>
      </c>
      <c r="B19" s="2">
        <v>12</v>
      </c>
      <c r="C19" s="8"/>
      <c r="D19" s="8"/>
      <c r="E19" s="9"/>
      <c r="F19" s="9"/>
      <c r="G19" s="9"/>
      <c r="H19" s="9" t="s">
        <v>188</v>
      </c>
      <c r="I19" s="9" t="s">
        <v>191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8"/>
      <c r="U19" s="8">
        <v>3</v>
      </c>
      <c r="V19" s="8">
        <v>8</v>
      </c>
      <c r="W19" s="2">
        <f t="shared" si="0"/>
        <v>8</v>
      </c>
    </row>
    <row r="20" spans="1:23" ht="13.5">
      <c r="A20" s="2" t="s">
        <v>91</v>
      </c>
      <c r="B20" s="2">
        <v>13</v>
      </c>
      <c r="C20" s="8"/>
      <c r="D20" s="8"/>
      <c r="E20" s="9"/>
      <c r="F20" s="9"/>
      <c r="G20" s="9"/>
      <c r="H20" s="9"/>
      <c r="I20" s="9"/>
      <c r="J20" s="9"/>
      <c r="K20" s="9"/>
      <c r="L20" s="9" t="s">
        <v>184</v>
      </c>
      <c r="M20" s="9"/>
      <c r="N20" s="9">
        <v>11.59</v>
      </c>
      <c r="O20" s="9"/>
      <c r="P20" s="9"/>
      <c r="Q20" s="9"/>
      <c r="R20" s="9"/>
      <c r="S20" s="9"/>
      <c r="T20" s="8"/>
      <c r="U20" s="8">
        <v>10</v>
      </c>
      <c r="V20" s="8">
        <v>0</v>
      </c>
      <c r="W20" s="2">
        <f t="shared" si="0"/>
        <v>0</v>
      </c>
    </row>
    <row r="21" spans="1:23" ht="13.5">
      <c r="A21" s="2" t="s">
        <v>92</v>
      </c>
      <c r="B21" s="2">
        <v>13</v>
      </c>
      <c r="C21" s="8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 t="s">
        <v>178</v>
      </c>
      <c r="P21" s="9"/>
      <c r="Q21" s="9"/>
      <c r="R21" s="9"/>
      <c r="S21" s="9"/>
      <c r="T21" s="8"/>
      <c r="U21" s="8">
        <v>0</v>
      </c>
      <c r="V21" s="8">
        <v>3</v>
      </c>
      <c r="W21" s="2">
        <f t="shared" si="0"/>
        <v>3</v>
      </c>
    </row>
    <row r="22" spans="1:23" ht="13.5">
      <c r="A22" s="2" t="s">
        <v>100</v>
      </c>
      <c r="B22" s="2">
        <v>14</v>
      </c>
      <c r="C22" s="8"/>
      <c r="D22" s="8"/>
      <c r="E22" s="9">
        <v>13.35</v>
      </c>
      <c r="F22" s="9"/>
      <c r="G22" s="9"/>
      <c r="H22" s="9"/>
      <c r="I22" s="9"/>
      <c r="J22" s="9"/>
      <c r="K22" s="9">
        <v>52.3</v>
      </c>
      <c r="L22" s="9" t="s">
        <v>184</v>
      </c>
      <c r="M22" s="9"/>
      <c r="N22" s="9"/>
      <c r="O22" s="9"/>
      <c r="P22" s="9"/>
      <c r="Q22" s="9"/>
      <c r="R22" s="9"/>
      <c r="S22" s="9"/>
      <c r="T22" s="8"/>
      <c r="U22" s="8">
        <v>13</v>
      </c>
      <c r="V22" s="8">
        <v>5</v>
      </c>
      <c r="W22" s="2">
        <f t="shared" si="0"/>
        <v>5</v>
      </c>
    </row>
    <row r="23" spans="1:23" ht="13.5">
      <c r="A23" s="2" t="s">
        <v>87</v>
      </c>
      <c r="B23" s="2">
        <v>12</v>
      </c>
      <c r="C23" s="8"/>
      <c r="D23" s="8"/>
      <c r="E23" s="9"/>
      <c r="F23" s="9">
        <v>28.9</v>
      </c>
      <c r="G23" s="9"/>
      <c r="H23" s="9"/>
      <c r="I23" s="9"/>
      <c r="J23" s="9"/>
      <c r="K23" s="9"/>
      <c r="L23" s="9" t="s">
        <v>184</v>
      </c>
      <c r="M23" s="9"/>
      <c r="N23" s="9"/>
      <c r="O23" s="9"/>
      <c r="P23" s="9" t="s">
        <v>175</v>
      </c>
      <c r="Q23" s="9"/>
      <c r="R23" s="9" t="s">
        <v>183</v>
      </c>
      <c r="S23" s="9"/>
      <c r="T23" s="8"/>
      <c r="U23" s="8">
        <v>5</v>
      </c>
      <c r="V23" s="8">
        <v>15</v>
      </c>
      <c r="W23" s="2">
        <f t="shared" si="0"/>
        <v>15</v>
      </c>
    </row>
    <row r="24" spans="1:23" ht="13.5">
      <c r="A24" s="2" t="s">
        <v>110</v>
      </c>
      <c r="B24" s="2">
        <v>12</v>
      </c>
      <c r="C24" s="8">
        <v>17.3</v>
      </c>
      <c r="D24" s="8">
        <v>50.1</v>
      </c>
      <c r="E24" s="9"/>
      <c r="F24" s="9"/>
      <c r="G24" s="9"/>
      <c r="H24" s="9"/>
      <c r="I24" s="9"/>
      <c r="J24" s="9"/>
      <c r="K24" s="9">
        <v>52.3</v>
      </c>
      <c r="L24" s="9"/>
      <c r="M24" s="9"/>
      <c r="N24" s="9"/>
      <c r="O24" s="9"/>
      <c r="P24" s="9"/>
      <c r="Q24" s="9"/>
      <c r="R24" s="9"/>
      <c r="S24" s="9"/>
      <c r="T24" s="8"/>
      <c r="U24" s="8">
        <v>6</v>
      </c>
      <c r="V24" s="8">
        <v>10</v>
      </c>
      <c r="W24" s="2">
        <f t="shared" si="0"/>
        <v>10</v>
      </c>
    </row>
    <row r="25" spans="1:23" ht="13.5">
      <c r="A25" s="2" t="s">
        <v>93</v>
      </c>
      <c r="B25" s="2">
        <v>13</v>
      </c>
      <c r="C25" s="8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 t="s">
        <v>174</v>
      </c>
      <c r="T25" s="8" t="s">
        <v>180</v>
      </c>
      <c r="U25" s="8"/>
      <c r="V25" s="8">
        <v>10</v>
      </c>
      <c r="W25" s="2">
        <f t="shared" si="0"/>
        <v>10</v>
      </c>
    </row>
    <row r="26" spans="1:23" ht="13.5">
      <c r="A26" s="2" t="s">
        <v>88</v>
      </c>
      <c r="B26" s="2">
        <v>12</v>
      </c>
      <c r="C26" s="8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2">
        <f t="shared" si="0"/>
        <v>0</v>
      </c>
    </row>
    <row r="27" spans="1:23" ht="13.5">
      <c r="A27" s="2" t="s">
        <v>101</v>
      </c>
      <c r="B27" s="2">
        <v>14</v>
      </c>
      <c r="C27" s="8"/>
      <c r="D27" s="8"/>
      <c r="E27" s="9"/>
      <c r="F27" s="9"/>
      <c r="G27" s="9"/>
      <c r="H27" s="9"/>
      <c r="I27" s="9"/>
      <c r="J27" s="9">
        <v>18.1</v>
      </c>
      <c r="K27" s="9"/>
      <c r="L27" s="9"/>
      <c r="M27" s="9"/>
      <c r="N27" s="9"/>
      <c r="O27" s="9"/>
      <c r="P27" s="9"/>
      <c r="Q27" s="9"/>
      <c r="R27" s="9"/>
      <c r="S27" s="9"/>
      <c r="T27" s="8"/>
      <c r="U27" s="8">
        <v>1</v>
      </c>
      <c r="V27" s="8">
        <v>5</v>
      </c>
      <c r="W27" s="2">
        <f t="shared" si="0"/>
        <v>5</v>
      </c>
    </row>
    <row r="28" spans="1:23" ht="13.5">
      <c r="A28" s="2" t="s">
        <v>82</v>
      </c>
      <c r="B28" s="2">
        <v>11</v>
      </c>
      <c r="C28" s="8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 t="s">
        <v>182</v>
      </c>
      <c r="S28" s="9"/>
      <c r="T28" s="8"/>
      <c r="U28" s="8">
        <v>0</v>
      </c>
      <c r="V28" s="8"/>
      <c r="W28" s="2">
        <f t="shared" si="0"/>
        <v>0</v>
      </c>
    </row>
    <row r="29" spans="1:23" ht="13.5">
      <c r="A29" s="2" t="s">
        <v>118</v>
      </c>
      <c r="B29" s="2" t="s">
        <v>112</v>
      </c>
      <c r="C29" s="8"/>
      <c r="D29" s="8"/>
      <c r="E29" s="9"/>
      <c r="F29" s="9"/>
      <c r="G29" s="9"/>
      <c r="H29" s="9"/>
      <c r="I29" s="9"/>
      <c r="J29" s="9"/>
      <c r="K29" s="9">
        <v>52.3</v>
      </c>
      <c r="L29" s="9"/>
      <c r="M29" s="9"/>
      <c r="N29" s="9"/>
      <c r="O29" s="9"/>
      <c r="P29" s="9"/>
      <c r="Q29" s="9"/>
      <c r="R29" s="9"/>
      <c r="S29" s="9"/>
      <c r="T29" s="8"/>
      <c r="U29" s="8">
        <v>5</v>
      </c>
      <c r="V29" s="8" t="s">
        <v>112</v>
      </c>
      <c r="W29" s="2">
        <f>U29</f>
        <v>5</v>
      </c>
    </row>
    <row r="30" spans="1:23" ht="13.5">
      <c r="A30" s="2" t="s">
        <v>119</v>
      </c>
      <c r="B30" s="2"/>
      <c r="C30" s="8"/>
      <c r="D30" s="8"/>
      <c r="E30" s="9"/>
      <c r="F30" s="9"/>
      <c r="G30" s="9"/>
      <c r="H30" s="9"/>
      <c r="I30" s="9"/>
      <c r="J30" s="9"/>
      <c r="K30" s="9" t="s">
        <v>184</v>
      </c>
      <c r="L30" s="9"/>
      <c r="M30" s="9"/>
      <c r="N30" s="9"/>
      <c r="O30" s="9"/>
      <c r="P30" s="9"/>
      <c r="Q30" s="9"/>
      <c r="R30" s="9"/>
      <c r="S30" s="9"/>
      <c r="T30" s="8"/>
      <c r="U30" s="8">
        <v>5</v>
      </c>
      <c r="V30" s="8"/>
      <c r="W30" s="2">
        <f>U30</f>
        <v>5</v>
      </c>
    </row>
    <row r="31" spans="1:23" ht="13.5">
      <c r="A31" s="2" t="s">
        <v>120</v>
      </c>
      <c r="B31" s="2"/>
      <c r="C31" s="8"/>
      <c r="D31" s="8"/>
      <c r="E31" s="9"/>
      <c r="F31" s="9"/>
      <c r="G31" s="9"/>
      <c r="H31" s="9"/>
      <c r="I31" s="9"/>
      <c r="J31" s="9"/>
      <c r="K31" s="9" t="s">
        <v>185</v>
      </c>
      <c r="L31" s="9"/>
      <c r="M31" s="9"/>
      <c r="N31" s="9"/>
      <c r="O31" s="9"/>
      <c r="P31" s="9"/>
      <c r="Q31" s="9"/>
      <c r="R31" s="9"/>
      <c r="S31" s="9"/>
      <c r="T31" s="8"/>
      <c r="U31" s="8">
        <v>3</v>
      </c>
      <c r="V31" s="8"/>
      <c r="W31" s="2">
        <f>U31</f>
        <v>3</v>
      </c>
    </row>
    <row r="32" spans="1:23" ht="15" thickBot="1">
      <c r="A32" s="17" t="s">
        <v>121</v>
      </c>
      <c r="B32" s="17"/>
      <c r="C32" s="18"/>
      <c r="D32" s="18"/>
      <c r="E32" s="19"/>
      <c r="F32" s="19"/>
      <c r="G32" s="19"/>
      <c r="H32" s="19"/>
      <c r="I32" s="19"/>
      <c r="J32" s="19"/>
      <c r="K32" s="19" t="s">
        <v>186</v>
      </c>
      <c r="L32" s="19"/>
      <c r="M32" s="19"/>
      <c r="N32" s="19"/>
      <c r="O32" s="19"/>
      <c r="P32" s="19"/>
      <c r="Q32" s="19"/>
      <c r="R32" s="19"/>
      <c r="S32" s="19"/>
      <c r="T32" s="18"/>
      <c r="U32" s="18">
        <v>5</v>
      </c>
      <c r="V32" s="18" t="s">
        <v>112</v>
      </c>
      <c r="W32" s="2">
        <f>U32</f>
        <v>5</v>
      </c>
    </row>
    <row r="33" spans="1:23" ht="15.75" thickTop="1">
      <c r="A33" s="13" t="s">
        <v>78</v>
      </c>
      <c r="B33" s="14"/>
      <c r="C33" s="15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5"/>
      <c r="U33" s="15">
        <f>SUM(U29:U32)</f>
        <v>18</v>
      </c>
      <c r="V33" s="14">
        <f>SUM(V6:V32)</f>
        <v>92</v>
      </c>
      <c r="W33" s="14">
        <f>SUM(W6:W32)</f>
        <v>110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U28" sqref="U28"/>
    </sheetView>
  </sheetViews>
  <sheetFormatPr defaultColWidth="8.8515625" defaultRowHeight="15"/>
  <cols>
    <col min="1" max="1" width="18.7109375" style="0" customWidth="1"/>
  </cols>
  <sheetData>
    <row r="1" spans="1:5" ht="16.5">
      <c r="A1" s="4" t="s">
        <v>79</v>
      </c>
      <c r="B1" s="4"/>
      <c r="C1" s="4"/>
      <c r="D1" s="4"/>
      <c r="E1" s="4"/>
    </row>
    <row r="2" spans="1:7" ht="18">
      <c r="A2" t="s">
        <v>0</v>
      </c>
      <c r="B2" s="4"/>
      <c r="C2" s="4"/>
      <c r="D2" s="4"/>
      <c r="E2" s="4"/>
      <c r="G2" s="6"/>
    </row>
    <row r="3" spans="1:4" ht="15">
      <c r="A3" s="5">
        <v>40651</v>
      </c>
      <c r="B3" s="5"/>
      <c r="C3" s="5"/>
      <c r="D3" s="5"/>
    </row>
    <row r="4" ht="15">
      <c r="A4" t="s">
        <v>12</v>
      </c>
    </row>
    <row r="5" spans="1:23" ht="45">
      <c r="A5" s="1" t="s">
        <v>65</v>
      </c>
      <c r="B5" s="3" t="s">
        <v>102</v>
      </c>
      <c r="C5" s="3" t="s">
        <v>153</v>
      </c>
      <c r="D5" s="3" t="s">
        <v>154</v>
      </c>
      <c r="E5" s="3">
        <v>100</v>
      </c>
      <c r="F5" s="3">
        <v>200</v>
      </c>
      <c r="G5" s="3">
        <v>400</v>
      </c>
      <c r="H5" s="3">
        <v>800</v>
      </c>
      <c r="I5" s="3">
        <v>1600</v>
      </c>
      <c r="J5" s="3">
        <v>3200</v>
      </c>
      <c r="K5" s="3" t="s">
        <v>66</v>
      </c>
      <c r="L5" s="3" t="s">
        <v>75</v>
      </c>
      <c r="M5" s="3" t="s">
        <v>67</v>
      </c>
      <c r="N5" s="3" t="s">
        <v>68</v>
      </c>
      <c r="O5" s="3" t="s">
        <v>69</v>
      </c>
      <c r="P5" s="3" t="s">
        <v>70</v>
      </c>
      <c r="Q5" s="3" t="s">
        <v>71</v>
      </c>
      <c r="R5" s="3" t="s">
        <v>72</v>
      </c>
      <c r="S5" s="3" t="s">
        <v>73</v>
      </c>
      <c r="T5" s="3" t="s">
        <v>74</v>
      </c>
      <c r="U5" s="11" t="s">
        <v>116</v>
      </c>
      <c r="V5" s="3" t="s">
        <v>77</v>
      </c>
      <c r="W5" s="12" t="s">
        <v>124</v>
      </c>
    </row>
    <row r="6" spans="1:23" ht="13.5">
      <c r="A6" s="2" t="s">
        <v>89</v>
      </c>
      <c r="B6" s="2">
        <v>13</v>
      </c>
      <c r="C6" s="8">
        <v>19.4</v>
      </c>
      <c r="D6" s="8">
        <v>55.4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>
        <v>26</v>
      </c>
      <c r="Q6" s="9"/>
      <c r="R6" s="9"/>
      <c r="S6" s="9"/>
      <c r="T6" s="8"/>
      <c r="U6" s="8"/>
      <c r="V6" s="8">
        <v>8</v>
      </c>
      <c r="W6" s="2">
        <f>V6</f>
        <v>8</v>
      </c>
    </row>
    <row r="7" spans="1:23" ht="13.5">
      <c r="A7" s="2" t="s">
        <v>80</v>
      </c>
      <c r="B7" s="2">
        <v>11</v>
      </c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8" t="s">
        <v>56</v>
      </c>
      <c r="U7" s="8"/>
      <c r="V7" s="8">
        <v>2</v>
      </c>
      <c r="W7" s="2">
        <f aca="true" t="shared" si="0" ref="W7:W28">V7</f>
        <v>2</v>
      </c>
    </row>
    <row r="8" spans="1:23" ht="13.5">
      <c r="A8" s="2" t="s">
        <v>94</v>
      </c>
      <c r="B8" s="2">
        <v>14</v>
      </c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8"/>
      <c r="U8" s="8"/>
      <c r="V8" s="8">
        <v>0</v>
      </c>
      <c r="W8" s="2">
        <f t="shared" si="0"/>
        <v>0</v>
      </c>
    </row>
    <row r="9" spans="1:23" ht="13.5">
      <c r="A9" s="2" t="s">
        <v>81</v>
      </c>
      <c r="B9" s="2">
        <v>11</v>
      </c>
      <c r="C9" s="8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 t="s">
        <v>146</v>
      </c>
      <c r="R9" s="9"/>
      <c r="S9" s="9"/>
      <c r="T9" s="8"/>
      <c r="U9" s="8">
        <v>0</v>
      </c>
      <c r="V9" s="8">
        <v>5</v>
      </c>
      <c r="W9" s="2">
        <f t="shared" si="0"/>
        <v>5</v>
      </c>
    </row>
    <row r="10" spans="1:23" ht="13.5">
      <c r="A10" s="2" t="s">
        <v>95</v>
      </c>
      <c r="B10" s="2">
        <v>14</v>
      </c>
      <c r="C10" s="8"/>
      <c r="D10" s="8"/>
      <c r="E10" s="9"/>
      <c r="F10" s="9"/>
      <c r="G10" s="9"/>
      <c r="H10" s="9"/>
      <c r="I10" s="9"/>
      <c r="J10" s="9"/>
      <c r="K10" s="9"/>
      <c r="L10" s="8"/>
      <c r="M10" s="10"/>
      <c r="N10" s="9"/>
      <c r="O10" s="9"/>
      <c r="P10" s="9"/>
      <c r="Q10" s="9"/>
      <c r="R10" s="9"/>
      <c r="S10" s="9"/>
      <c r="T10" s="8"/>
      <c r="U10" s="8"/>
      <c r="V10" s="8"/>
      <c r="W10" s="2">
        <f t="shared" si="0"/>
        <v>0</v>
      </c>
    </row>
    <row r="11" spans="1:23" ht="13.5">
      <c r="A11" s="2" t="s">
        <v>96</v>
      </c>
      <c r="B11" s="2">
        <v>14</v>
      </c>
      <c r="C11" s="8"/>
      <c r="D11" s="8"/>
      <c r="E11" s="9"/>
      <c r="F11" s="9"/>
      <c r="G11" s="9" t="s">
        <v>57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8"/>
      <c r="U11" s="8"/>
      <c r="V11" s="8">
        <v>3</v>
      </c>
      <c r="W11" s="2">
        <f t="shared" si="0"/>
        <v>3</v>
      </c>
    </row>
    <row r="12" spans="1:23" ht="13.5">
      <c r="A12" s="2" t="s">
        <v>83</v>
      </c>
      <c r="B12" s="2">
        <v>12</v>
      </c>
      <c r="C12" s="8"/>
      <c r="D12" s="8"/>
      <c r="E12" s="9"/>
      <c r="F12" s="7">
        <v>28.9</v>
      </c>
      <c r="G12" s="9"/>
      <c r="H12" s="9" t="s">
        <v>58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8"/>
      <c r="U12" s="8"/>
      <c r="V12" s="8">
        <v>10</v>
      </c>
      <c r="W12" s="2">
        <f t="shared" si="0"/>
        <v>10</v>
      </c>
    </row>
    <row r="13" spans="1:23" ht="13.5">
      <c r="A13" s="2" t="s">
        <v>97</v>
      </c>
      <c r="B13" s="2">
        <v>14</v>
      </c>
      <c r="C13" s="8"/>
      <c r="D13" s="8"/>
      <c r="E13" s="9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9" t="s">
        <v>45</v>
      </c>
      <c r="R13" s="9"/>
      <c r="S13" s="9"/>
      <c r="T13" s="8"/>
      <c r="U13" s="8"/>
      <c r="V13" s="8">
        <v>2</v>
      </c>
      <c r="W13" s="2">
        <f t="shared" si="0"/>
        <v>2</v>
      </c>
    </row>
    <row r="14" spans="1:23" ht="13.5">
      <c r="A14" s="2" t="s">
        <v>84</v>
      </c>
      <c r="B14" s="2">
        <v>12</v>
      </c>
      <c r="C14" s="8">
        <v>20.5</v>
      </c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8"/>
      <c r="U14" s="8"/>
      <c r="V14" s="8">
        <v>2</v>
      </c>
      <c r="W14" s="2">
        <f t="shared" si="0"/>
        <v>2</v>
      </c>
    </row>
    <row r="15" spans="1:23" ht="13.5">
      <c r="A15" s="2" t="s">
        <v>85</v>
      </c>
      <c r="B15" s="2">
        <v>12</v>
      </c>
      <c r="C15" s="8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 t="s">
        <v>59</v>
      </c>
      <c r="T15" s="8"/>
      <c r="U15" s="8"/>
      <c r="V15" s="8">
        <v>3</v>
      </c>
      <c r="W15" s="2">
        <f t="shared" si="0"/>
        <v>3</v>
      </c>
    </row>
    <row r="16" spans="1:23" ht="13.5">
      <c r="A16" s="2" t="s">
        <v>90</v>
      </c>
      <c r="B16" s="2">
        <v>13</v>
      </c>
      <c r="C16" s="8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8"/>
      <c r="U16" s="8"/>
      <c r="V16" s="8">
        <v>0</v>
      </c>
      <c r="W16" s="2">
        <f t="shared" si="0"/>
        <v>0</v>
      </c>
    </row>
    <row r="17" spans="1:23" ht="13.5">
      <c r="A17" s="2" t="s">
        <v>98</v>
      </c>
      <c r="B17" s="2">
        <v>14</v>
      </c>
      <c r="C17" s="8"/>
      <c r="D17" s="8"/>
      <c r="E17" s="9"/>
      <c r="F17" s="9"/>
      <c r="G17" s="9"/>
      <c r="H17" s="9"/>
      <c r="I17" s="9">
        <v>6.08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8"/>
      <c r="U17" s="8"/>
      <c r="V17" s="8">
        <v>3</v>
      </c>
      <c r="W17" s="2">
        <f t="shared" si="0"/>
        <v>3</v>
      </c>
    </row>
    <row r="18" spans="1:23" ht="13.5">
      <c r="A18" s="2" t="s">
        <v>99</v>
      </c>
      <c r="B18" s="2">
        <v>14</v>
      </c>
      <c r="C18" s="8"/>
      <c r="D18" s="8"/>
      <c r="E18" s="9"/>
      <c r="F18" s="9"/>
      <c r="G18" s="9"/>
      <c r="H18" s="9"/>
      <c r="I18" s="9">
        <v>6.22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8"/>
      <c r="U18" s="8">
        <v>0</v>
      </c>
      <c r="V18" s="8">
        <v>2</v>
      </c>
      <c r="W18" s="2">
        <f t="shared" si="0"/>
        <v>2</v>
      </c>
    </row>
    <row r="19" spans="1:23" ht="13.5">
      <c r="A19" s="2" t="s">
        <v>86</v>
      </c>
      <c r="B19" s="2">
        <v>12</v>
      </c>
      <c r="C19" s="8"/>
      <c r="D19" s="8"/>
      <c r="E19" s="9"/>
      <c r="F19" s="9">
        <v>29.37</v>
      </c>
      <c r="G19" s="9" t="s">
        <v>60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8"/>
      <c r="U19" s="8">
        <v>0</v>
      </c>
      <c r="V19" s="8">
        <v>8</v>
      </c>
      <c r="W19" s="2">
        <f t="shared" si="0"/>
        <v>8</v>
      </c>
    </row>
    <row r="20" spans="1:23" ht="13.5">
      <c r="A20" s="2" t="s">
        <v>91</v>
      </c>
      <c r="B20" s="2">
        <v>13</v>
      </c>
      <c r="C20" s="8"/>
      <c r="D20" s="8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8"/>
      <c r="U20" s="8"/>
      <c r="V20" s="8">
        <v>0</v>
      </c>
      <c r="W20" s="2">
        <f t="shared" si="0"/>
        <v>0</v>
      </c>
    </row>
    <row r="21" spans="1:23" ht="13.5">
      <c r="A21" s="2" t="s">
        <v>92</v>
      </c>
      <c r="B21" s="2">
        <v>13</v>
      </c>
      <c r="C21" s="8"/>
      <c r="D21" s="8"/>
      <c r="E21" s="9">
        <v>14.68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8"/>
      <c r="U21" s="8">
        <v>0</v>
      </c>
      <c r="V21" s="8">
        <v>2</v>
      </c>
      <c r="W21" s="2">
        <f t="shared" si="0"/>
        <v>2</v>
      </c>
    </row>
    <row r="22" spans="1:23" ht="13.5">
      <c r="A22" s="2" t="s">
        <v>100</v>
      </c>
      <c r="B22" s="2">
        <v>14</v>
      </c>
      <c r="C22" s="8"/>
      <c r="D22" s="8"/>
      <c r="E22" s="9">
        <v>13.42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8"/>
      <c r="U22" s="8">
        <v>0</v>
      </c>
      <c r="V22" s="8">
        <v>5</v>
      </c>
      <c r="W22" s="2">
        <f t="shared" si="0"/>
        <v>5</v>
      </c>
    </row>
    <row r="23" spans="1:23" ht="13.5">
      <c r="A23" s="2" t="s">
        <v>87</v>
      </c>
      <c r="B23" s="2">
        <v>12</v>
      </c>
      <c r="C23" s="8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9" t="s">
        <v>61</v>
      </c>
      <c r="P23" s="9" t="s">
        <v>174</v>
      </c>
      <c r="Q23" s="9"/>
      <c r="R23" s="9">
        <v>6</v>
      </c>
      <c r="S23" s="9"/>
      <c r="T23" s="8"/>
      <c r="U23" s="8">
        <v>0</v>
      </c>
      <c r="V23" s="8">
        <v>15</v>
      </c>
      <c r="W23" s="2">
        <f t="shared" si="0"/>
        <v>15</v>
      </c>
    </row>
    <row r="24" spans="1:23" ht="13.5">
      <c r="A24" s="2" t="s">
        <v>110</v>
      </c>
      <c r="B24" s="2">
        <v>12</v>
      </c>
      <c r="C24" s="8">
        <v>17.2</v>
      </c>
      <c r="D24" s="8">
        <v>50.8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8"/>
      <c r="U24" s="8">
        <v>0</v>
      </c>
      <c r="V24" s="8">
        <v>10</v>
      </c>
      <c r="W24" s="2">
        <f t="shared" si="0"/>
        <v>10</v>
      </c>
    </row>
    <row r="25" spans="1:23" ht="13.5">
      <c r="A25" s="2" t="s">
        <v>93</v>
      </c>
      <c r="B25" s="2">
        <v>13</v>
      </c>
      <c r="C25" s="8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 t="s">
        <v>62</v>
      </c>
      <c r="T25" s="8" t="s">
        <v>63</v>
      </c>
      <c r="U25" s="8"/>
      <c r="V25" s="8">
        <v>10</v>
      </c>
      <c r="W25" s="2">
        <f t="shared" si="0"/>
        <v>10</v>
      </c>
    </row>
    <row r="26" spans="1:23" ht="13.5">
      <c r="A26" s="2" t="s">
        <v>88</v>
      </c>
      <c r="B26" s="2">
        <v>12</v>
      </c>
      <c r="C26" s="8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2">
        <f t="shared" si="0"/>
        <v>0</v>
      </c>
    </row>
    <row r="27" spans="1:23" ht="13.5">
      <c r="A27" s="2" t="s">
        <v>101</v>
      </c>
      <c r="B27" s="2">
        <v>14</v>
      </c>
      <c r="C27" s="8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8"/>
      <c r="U27" s="8"/>
      <c r="V27" s="8"/>
      <c r="W27" s="2">
        <f t="shared" si="0"/>
        <v>0</v>
      </c>
    </row>
    <row r="28" spans="1:23" ht="13.5">
      <c r="A28" s="2" t="s">
        <v>82</v>
      </c>
      <c r="B28" s="2">
        <v>11</v>
      </c>
      <c r="C28" s="8">
        <v>58.9</v>
      </c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 t="s">
        <v>138</v>
      </c>
      <c r="R28" s="9">
        <v>6</v>
      </c>
      <c r="S28" s="9"/>
      <c r="T28" s="8"/>
      <c r="U28" s="8">
        <v>3</v>
      </c>
      <c r="V28" s="2">
        <v>8</v>
      </c>
      <c r="W28" s="2">
        <f t="shared" si="0"/>
        <v>8</v>
      </c>
    </row>
    <row r="29" spans="1:23" ht="13.5">
      <c r="A29" s="2" t="s">
        <v>118</v>
      </c>
      <c r="B29" s="2" t="s">
        <v>112</v>
      </c>
      <c r="C29" s="8"/>
      <c r="D29" s="8"/>
      <c r="E29" s="9"/>
      <c r="F29" s="9"/>
      <c r="G29" s="9"/>
      <c r="H29" s="9"/>
      <c r="I29" s="9"/>
      <c r="J29" s="9"/>
      <c r="K29" s="8">
        <v>52.5</v>
      </c>
      <c r="L29" s="9"/>
      <c r="M29" s="9"/>
      <c r="N29" s="9"/>
      <c r="O29" s="9"/>
      <c r="P29" s="9"/>
      <c r="Q29" s="9"/>
      <c r="R29" s="9"/>
      <c r="S29" s="9"/>
      <c r="T29" s="8"/>
      <c r="U29" s="8">
        <v>5</v>
      </c>
      <c r="V29" s="2"/>
      <c r="W29" s="2">
        <f>U29</f>
        <v>5</v>
      </c>
    </row>
    <row r="30" spans="1:23" ht="13.5">
      <c r="A30" s="2" t="s">
        <v>119</v>
      </c>
      <c r="B30" s="2"/>
      <c r="C30" s="8"/>
      <c r="D30" s="8"/>
      <c r="E30" s="9"/>
      <c r="F30" s="9"/>
      <c r="G30" s="9"/>
      <c r="H30" s="9"/>
      <c r="I30" s="9"/>
      <c r="J30" s="9"/>
      <c r="K30" s="2"/>
      <c r="L30" s="8" t="s">
        <v>64</v>
      </c>
      <c r="M30" s="9"/>
      <c r="N30" s="9"/>
      <c r="O30" s="9"/>
      <c r="P30" s="9"/>
      <c r="Q30" s="9"/>
      <c r="R30" s="9"/>
      <c r="S30" s="9"/>
      <c r="T30" s="8"/>
      <c r="U30" s="8">
        <v>5</v>
      </c>
      <c r="V30" s="2"/>
      <c r="W30" s="2">
        <f>U30</f>
        <v>5</v>
      </c>
    </row>
    <row r="31" spans="1:23" ht="13.5">
      <c r="A31" s="2" t="s">
        <v>120</v>
      </c>
      <c r="B31" s="2"/>
      <c r="C31" s="8"/>
      <c r="D31" s="8"/>
      <c r="E31" s="9"/>
      <c r="F31" s="9"/>
      <c r="G31" s="9"/>
      <c r="H31" s="9"/>
      <c r="I31" s="9"/>
      <c r="J31" s="9"/>
      <c r="K31" s="2"/>
      <c r="L31" s="9"/>
      <c r="M31" s="8">
        <v>4.36</v>
      </c>
      <c r="N31" s="9"/>
      <c r="O31" s="9"/>
      <c r="P31" s="9"/>
      <c r="Q31" s="9"/>
      <c r="R31" s="9"/>
      <c r="S31" s="9"/>
      <c r="T31" s="8"/>
      <c r="U31" s="8">
        <v>15</v>
      </c>
      <c r="V31" s="2"/>
      <c r="W31" s="2">
        <f>U31</f>
        <v>15</v>
      </c>
    </row>
    <row r="32" spans="1:23" ht="15" thickBot="1">
      <c r="A32" s="17" t="s">
        <v>121</v>
      </c>
      <c r="B32" s="17"/>
      <c r="C32" s="18"/>
      <c r="D32" s="18"/>
      <c r="E32" s="19"/>
      <c r="F32" s="19"/>
      <c r="G32" s="19"/>
      <c r="H32" s="19"/>
      <c r="I32" s="19"/>
      <c r="J32" s="19"/>
      <c r="K32" s="2"/>
      <c r="L32" s="19"/>
      <c r="M32" s="19"/>
      <c r="N32" s="18">
        <v>10.44</v>
      </c>
      <c r="O32" s="19"/>
      <c r="P32" s="19"/>
      <c r="Q32" s="19"/>
      <c r="R32" s="19"/>
      <c r="S32" s="19"/>
      <c r="T32" s="18"/>
      <c r="U32" s="18">
        <v>5</v>
      </c>
      <c r="V32" s="2"/>
      <c r="W32" s="2">
        <f>U32</f>
        <v>5</v>
      </c>
    </row>
    <row r="33" spans="1:23" ht="15.75" thickTop="1">
      <c r="A33" s="13" t="s">
        <v>78</v>
      </c>
      <c r="B33" s="14"/>
      <c r="C33" s="15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5"/>
      <c r="U33" s="15">
        <f>SUM(U29:U32)</f>
        <v>30</v>
      </c>
      <c r="V33" s="14">
        <f>SUM(V6:V32)</f>
        <v>98</v>
      </c>
      <c r="W33" s="14">
        <f>SUM(W6:W32)</f>
        <v>128</v>
      </c>
    </row>
  </sheetData>
  <sheetProtection/>
  <printOptions/>
  <pageMargins left="0.7" right="0.7" top="0.75" bottom="0.75" header="0.3" footer="0.3"/>
  <pageSetup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3"/>
  <sheetViews>
    <sheetView zoomScale="90" zoomScaleNormal="90" zoomScalePageLayoutView="0" workbookViewId="0" topLeftCell="A1">
      <selection activeCell="U28" sqref="U28"/>
    </sheetView>
  </sheetViews>
  <sheetFormatPr defaultColWidth="8.8515625" defaultRowHeight="15"/>
  <cols>
    <col min="1" max="1" width="18.00390625" style="0" customWidth="1"/>
    <col min="2" max="22" width="8.8515625" style="0" customWidth="1"/>
    <col min="23" max="23" width="11.00390625" style="0" customWidth="1"/>
  </cols>
  <sheetData>
    <row r="1" spans="1:5" ht="16.5">
      <c r="A1" s="4" t="s">
        <v>79</v>
      </c>
      <c r="B1" s="4"/>
      <c r="C1" s="4"/>
      <c r="D1" s="4"/>
      <c r="E1" s="4"/>
    </row>
    <row r="2" spans="1:7" ht="18">
      <c r="A2" t="s">
        <v>11</v>
      </c>
      <c r="B2" s="4"/>
      <c r="C2" s="4"/>
      <c r="D2" s="4"/>
      <c r="E2" s="4"/>
      <c r="G2" s="6"/>
    </row>
    <row r="3" spans="1:4" ht="15">
      <c r="A3" s="5">
        <v>40654</v>
      </c>
      <c r="B3" s="5"/>
      <c r="C3" s="5"/>
      <c r="D3" s="5"/>
    </row>
    <row r="4" ht="15">
      <c r="A4" t="s">
        <v>1</v>
      </c>
    </row>
    <row r="5" spans="1:23" ht="45">
      <c r="A5" s="1" t="s">
        <v>65</v>
      </c>
      <c r="B5" s="3" t="s">
        <v>102</v>
      </c>
      <c r="C5" s="3" t="s">
        <v>153</v>
      </c>
      <c r="D5" s="3" t="s">
        <v>154</v>
      </c>
      <c r="E5" s="3">
        <v>100</v>
      </c>
      <c r="F5" s="3">
        <v>200</v>
      </c>
      <c r="G5" s="3">
        <v>400</v>
      </c>
      <c r="H5" s="3">
        <v>800</v>
      </c>
      <c r="I5" s="3">
        <v>1600</v>
      </c>
      <c r="J5" s="3">
        <v>3200</v>
      </c>
      <c r="K5" s="3" t="s">
        <v>66</v>
      </c>
      <c r="L5" s="3" t="s">
        <v>75</v>
      </c>
      <c r="M5" s="3" t="s">
        <v>67</v>
      </c>
      <c r="N5" s="3" t="s">
        <v>68</v>
      </c>
      <c r="O5" s="3" t="s">
        <v>69</v>
      </c>
      <c r="P5" s="3" t="s">
        <v>70</v>
      </c>
      <c r="Q5" s="3" t="s">
        <v>71</v>
      </c>
      <c r="R5" s="3" t="s">
        <v>72</v>
      </c>
      <c r="S5" s="3" t="s">
        <v>73</v>
      </c>
      <c r="T5" s="3" t="s">
        <v>74</v>
      </c>
      <c r="U5" s="11" t="s">
        <v>116</v>
      </c>
      <c r="V5" s="3" t="s">
        <v>77</v>
      </c>
      <c r="W5" s="12" t="s">
        <v>124</v>
      </c>
    </row>
    <row r="6" spans="1:23" ht="13.5">
      <c r="A6" s="2" t="s">
        <v>89</v>
      </c>
      <c r="B6" s="2">
        <v>13</v>
      </c>
      <c r="C6" s="8"/>
      <c r="D6" s="8"/>
      <c r="E6" s="9"/>
      <c r="F6" s="9"/>
      <c r="G6" s="9"/>
      <c r="H6" s="9"/>
      <c r="I6" s="9"/>
      <c r="J6" s="9"/>
      <c r="K6" s="9"/>
      <c r="L6" s="9"/>
      <c r="M6" s="9"/>
      <c r="N6" s="9">
        <v>10.51</v>
      </c>
      <c r="O6" s="9"/>
      <c r="P6" s="9"/>
      <c r="Q6" s="9"/>
      <c r="R6" s="9"/>
      <c r="S6" s="9"/>
      <c r="T6" s="8"/>
      <c r="U6" s="8">
        <v>8</v>
      </c>
      <c r="V6" s="8">
        <v>0</v>
      </c>
      <c r="W6" s="2">
        <f>V6</f>
        <v>0</v>
      </c>
    </row>
    <row r="7" spans="1:23" ht="13.5">
      <c r="A7" s="2" t="s">
        <v>80</v>
      </c>
      <c r="B7" s="2">
        <v>11</v>
      </c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8"/>
      <c r="U7" s="8"/>
      <c r="V7" s="8">
        <v>0</v>
      </c>
      <c r="W7" s="2">
        <f aca="true" t="shared" si="0" ref="W7:W28">V7</f>
        <v>0</v>
      </c>
    </row>
    <row r="8" spans="1:23" ht="13.5">
      <c r="A8" s="2" t="s">
        <v>94</v>
      </c>
      <c r="B8" s="2">
        <v>14</v>
      </c>
      <c r="C8" s="8"/>
      <c r="D8" s="8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8"/>
      <c r="U8" s="8"/>
      <c r="V8" s="8">
        <v>0</v>
      </c>
      <c r="W8" s="2">
        <f t="shared" si="0"/>
        <v>0</v>
      </c>
    </row>
    <row r="9" spans="1:23" ht="13.5">
      <c r="A9" s="2" t="s">
        <v>81</v>
      </c>
      <c r="B9" s="2">
        <v>11</v>
      </c>
      <c r="C9" s="8"/>
      <c r="D9" s="8"/>
      <c r="E9" s="9"/>
      <c r="F9" s="9"/>
      <c r="G9" s="9"/>
      <c r="H9" s="9"/>
      <c r="I9" s="9"/>
      <c r="J9" s="9"/>
      <c r="K9" s="9">
        <v>52.6</v>
      </c>
      <c r="L9" s="9" t="s">
        <v>7</v>
      </c>
      <c r="M9" s="9" t="s">
        <v>10</v>
      </c>
      <c r="N9" s="9"/>
      <c r="O9" s="9"/>
      <c r="P9" s="9"/>
      <c r="Q9" s="9" t="s">
        <v>146</v>
      </c>
      <c r="R9" s="9"/>
      <c r="S9" s="9"/>
      <c r="T9" s="8"/>
      <c r="U9" s="8">
        <v>28</v>
      </c>
      <c r="V9" s="8">
        <v>8</v>
      </c>
      <c r="W9" s="2">
        <f t="shared" si="0"/>
        <v>8</v>
      </c>
    </row>
    <row r="10" spans="1:23" ht="13.5">
      <c r="A10" s="2" t="s">
        <v>95</v>
      </c>
      <c r="B10" s="2">
        <v>14</v>
      </c>
      <c r="C10" s="8"/>
      <c r="D10" s="8"/>
      <c r="E10" s="9"/>
      <c r="F10" s="9"/>
      <c r="G10" s="9"/>
      <c r="H10" s="9"/>
      <c r="I10" s="9"/>
      <c r="J10" s="9"/>
      <c r="K10" s="9"/>
      <c r="L10" s="8"/>
      <c r="M10" s="10"/>
      <c r="N10" s="9"/>
      <c r="O10" s="9"/>
      <c r="P10" s="9"/>
      <c r="Q10" s="9"/>
      <c r="R10" s="9"/>
      <c r="S10" s="9"/>
      <c r="T10" s="8"/>
      <c r="U10" s="8"/>
      <c r="V10" s="8"/>
      <c r="W10" s="2">
        <f t="shared" si="0"/>
        <v>0</v>
      </c>
    </row>
    <row r="11" spans="1:23" ht="13.5">
      <c r="A11" s="2" t="s">
        <v>96</v>
      </c>
      <c r="B11" s="2">
        <v>14</v>
      </c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8"/>
      <c r="U11" s="8"/>
      <c r="V11" s="8">
        <v>0</v>
      </c>
      <c r="W11" s="2">
        <f t="shared" si="0"/>
        <v>0</v>
      </c>
    </row>
    <row r="12" spans="1:23" ht="13.5">
      <c r="A12" s="2" t="s">
        <v>83</v>
      </c>
      <c r="B12" s="2">
        <v>12</v>
      </c>
      <c r="C12" s="8"/>
      <c r="D12" s="8"/>
      <c r="E12" s="9"/>
      <c r="F12" s="7"/>
      <c r="G12" s="9" t="s">
        <v>8</v>
      </c>
      <c r="H12" s="9"/>
      <c r="I12" s="9"/>
      <c r="J12" s="9"/>
      <c r="K12" s="9">
        <v>52.6</v>
      </c>
      <c r="L12" s="9"/>
      <c r="M12" s="9" t="s">
        <v>10</v>
      </c>
      <c r="N12" s="9"/>
      <c r="O12" s="9"/>
      <c r="P12" s="9" t="s">
        <v>4</v>
      </c>
      <c r="Q12" s="9"/>
      <c r="R12" s="9"/>
      <c r="S12" s="9"/>
      <c r="T12" s="8"/>
      <c r="U12" s="8">
        <v>20</v>
      </c>
      <c r="V12" s="8">
        <v>18</v>
      </c>
      <c r="W12" s="2">
        <f t="shared" si="0"/>
        <v>18</v>
      </c>
    </row>
    <row r="13" spans="1:23" ht="13.5">
      <c r="A13" s="2" t="s">
        <v>97</v>
      </c>
      <c r="B13" s="2">
        <v>14</v>
      </c>
      <c r="C13" s="8"/>
      <c r="D13" s="8"/>
      <c r="E13" s="9"/>
      <c r="F13" s="10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8"/>
      <c r="U13" s="8" t="s">
        <v>112</v>
      </c>
      <c r="V13" s="8">
        <v>0</v>
      </c>
      <c r="W13" s="2">
        <f t="shared" si="0"/>
        <v>0</v>
      </c>
    </row>
    <row r="14" spans="1:23" ht="13.5">
      <c r="A14" s="2" t="s">
        <v>84</v>
      </c>
      <c r="B14" s="2">
        <v>12</v>
      </c>
      <c r="C14" s="8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8"/>
      <c r="U14" s="8"/>
      <c r="V14" s="8"/>
      <c r="W14" s="2">
        <f t="shared" si="0"/>
        <v>0</v>
      </c>
    </row>
    <row r="15" spans="1:23" ht="13.5">
      <c r="A15" s="2" t="s">
        <v>85</v>
      </c>
      <c r="B15" s="2">
        <v>12</v>
      </c>
      <c r="C15" s="8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8"/>
      <c r="U15" s="8"/>
      <c r="V15" s="8">
        <v>0</v>
      </c>
      <c r="W15" s="2">
        <f t="shared" si="0"/>
        <v>0</v>
      </c>
    </row>
    <row r="16" spans="1:23" ht="13.5">
      <c r="A16" s="2" t="s">
        <v>90</v>
      </c>
      <c r="B16" s="2">
        <v>13</v>
      </c>
      <c r="C16" s="8"/>
      <c r="D16" s="8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8"/>
      <c r="U16" s="8"/>
      <c r="V16" s="8">
        <v>0</v>
      </c>
      <c r="W16" s="2">
        <f t="shared" si="0"/>
        <v>0</v>
      </c>
    </row>
    <row r="17" spans="1:23" ht="13.5">
      <c r="A17" s="2" t="s">
        <v>98</v>
      </c>
      <c r="B17" s="2">
        <v>14</v>
      </c>
      <c r="C17" s="8"/>
      <c r="D17" s="8"/>
      <c r="E17" s="9"/>
      <c r="F17" s="9"/>
      <c r="G17" s="9"/>
      <c r="H17" s="9"/>
      <c r="I17" s="9"/>
      <c r="J17" s="9"/>
      <c r="K17" s="9"/>
      <c r="L17" s="9"/>
      <c r="M17" s="9"/>
      <c r="N17" s="9">
        <v>10.51</v>
      </c>
      <c r="O17" s="9"/>
      <c r="P17" s="9"/>
      <c r="Q17" s="9"/>
      <c r="R17" s="9"/>
      <c r="S17" s="9"/>
      <c r="T17" s="8"/>
      <c r="U17" s="8">
        <v>8</v>
      </c>
      <c r="V17" s="8">
        <v>0</v>
      </c>
      <c r="W17" s="2">
        <f t="shared" si="0"/>
        <v>0</v>
      </c>
    </row>
    <row r="18" spans="1:23" ht="13.5">
      <c r="A18" s="2" t="s">
        <v>99</v>
      </c>
      <c r="B18" s="2">
        <v>14</v>
      </c>
      <c r="C18" s="8"/>
      <c r="D18" s="8"/>
      <c r="E18" s="9"/>
      <c r="F18" s="9"/>
      <c r="G18" s="9"/>
      <c r="H18" s="9"/>
      <c r="I18" s="9"/>
      <c r="J18" s="9"/>
      <c r="K18" s="9"/>
      <c r="L18" s="9"/>
      <c r="M18" s="9"/>
      <c r="N18" s="9" t="s">
        <v>112</v>
      </c>
      <c r="O18" s="9"/>
      <c r="P18" s="9"/>
      <c r="Q18" s="9"/>
      <c r="R18" s="9"/>
      <c r="S18" s="9"/>
      <c r="T18" s="8"/>
      <c r="U18" s="8">
        <v>0</v>
      </c>
      <c r="V18" s="8">
        <v>0</v>
      </c>
      <c r="W18" s="2">
        <f t="shared" si="0"/>
        <v>0</v>
      </c>
    </row>
    <row r="19" spans="1:23" ht="13.5">
      <c r="A19" s="2" t="s">
        <v>86</v>
      </c>
      <c r="B19" s="2">
        <v>12</v>
      </c>
      <c r="C19" s="8"/>
      <c r="D19" s="8"/>
      <c r="E19" s="9"/>
      <c r="F19" s="9"/>
      <c r="G19" s="9"/>
      <c r="H19" s="9" t="s">
        <v>6</v>
      </c>
      <c r="I19" s="9" t="s">
        <v>9</v>
      </c>
      <c r="J19" s="9"/>
      <c r="K19" s="9"/>
      <c r="L19" s="9"/>
      <c r="M19" s="9" t="s">
        <v>10</v>
      </c>
      <c r="N19" s="9">
        <v>10.51</v>
      </c>
      <c r="O19" s="9"/>
      <c r="P19" s="9"/>
      <c r="Q19" s="9"/>
      <c r="R19" s="9"/>
      <c r="S19" s="9"/>
      <c r="T19" s="8"/>
      <c r="U19" s="8">
        <v>18</v>
      </c>
      <c r="V19" s="8">
        <v>18</v>
      </c>
      <c r="W19" s="2">
        <f t="shared" si="0"/>
        <v>18</v>
      </c>
    </row>
    <row r="20" spans="1:23" ht="13.5">
      <c r="A20" s="2" t="s">
        <v>91</v>
      </c>
      <c r="B20" s="2">
        <v>13</v>
      </c>
      <c r="C20" s="8"/>
      <c r="D20" s="8"/>
      <c r="E20" s="9"/>
      <c r="F20" s="9"/>
      <c r="G20" s="9"/>
      <c r="H20" s="9"/>
      <c r="I20" s="9"/>
      <c r="J20" s="9"/>
      <c r="K20" s="9"/>
      <c r="L20" s="9" t="s">
        <v>7</v>
      </c>
      <c r="M20" s="9"/>
      <c r="N20" s="9">
        <v>10.51</v>
      </c>
      <c r="O20" s="9"/>
      <c r="P20" s="9"/>
      <c r="Q20" s="9"/>
      <c r="R20" s="9"/>
      <c r="S20" s="9"/>
      <c r="T20" s="8"/>
      <c r="U20" s="8">
        <v>16</v>
      </c>
      <c r="V20" s="8">
        <v>0</v>
      </c>
      <c r="W20" s="2">
        <f t="shared" si="0"/>
        <v>0</v>
      </c>
    </row>
    <row r="21" spans="1:23" ht="13.5">
      <c r="A21" s="2" t="s">
        <v>92</v>
      </c>
      <c r="B21" s="2">
        <v>13</v>
      </c>
      <c r="C21" s="8"/>
      <c r="D21" s="8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8"/>
      <c r="U21" s="8">
        <v>0</v>
      </c>
      <c r="V21" s="8">
        <v>0</v>
      </c>
      <c r="W21" s="2">
        <f t="shared" si="0"/>
        <v>0</v>
      </c>
    </row>
    <row r="22" spans="1:23" ht="13.5">
      <c r="A22" s="2" t="s">
        <v>100</v>
      </c>
      <c r="B22" s="2">
        <v>14</v>
      </c>
      <c r="C22" s="8"/>
      <c r="D22" s="8"/>
      <c r="E22" s="9">
        <v>13.5</v>
      </c>
      <c r="F22" s="9">
        <v>28.07</v>
      </c>
      <c r="G22" s="9"/>
      <c r="H22" s="9"/>
      <c r="I22" s="9"/>
      <c r="J22" s="9"/>
      <c r="K22" s="9">
        <v>52.6</v>
      </c>
      <c r="L22" s="9" t="s">
        <v>7</v>
      </c>
      <c r="M22" s="9"/>
      <c r="N22" s="9"/>
      <c r="O22" s="9"/>
      <c r="P22" s="9"/>
      <c r="Q22" s="9"/>
      <c r="R22" s="9"/>
      <c r="S22" s="9"/>
      <c r="T22" s="8"/>
      <c r="U22" s="8">
        <v>18</v>
      </c>
      <c r="V22" s="8">
        <v>10</v>
      </c>
      <c r="W22" s="2">
        <f t="shared" si="0"/>
        <v>10</v>
      </c>
    </row>
    <row r="23" spans="1:23" ht="13.5">
      <c r="A23" s="2" t="s">
        <v>87</v>
      </c>
      <c r="B23" s="2">
        <v>12</v>
      </c>
      <c r="C23" s="8"/>
      <c r="D23" s="8"/>
      <c r="E23" s="9"/>
      <c r="F23" s="9"/>
      <c r="G23" s="9"/>
      <c r="H23" s="9"/>
      <c r="I23" s="9"/>
      <c r="J23" s="9"/>
      <c r="K23" s="9"/>
      <c r="L23" s="9" t="s">
        <v>7</v>
      </c>
      <c r="M23" s="9"/>
      <c r="N23" s="9"/>
      <c r="O23" s="9"/>
      <c r="P23" s="9"/>
      <c r="Q23" s="9"/>
      <c r="R23" s="9" t="s">
        <v>5</v>
      </c>
      <c r="S23" s="9"/>
      <c r="T23" s="8"/>
      <c r="U23" s="8">
        <v>8</v>
      </c>
      <c r="V23" s="8">
        <v>6</v>
      </c>
      <c r="W23" s="2">
        <f t="shared" si="0"/>
        <v>6</v>
      </c>
    </row>
    <row r="24" spans="1:23" ht="13.5">
      <c r="A24" s="2" t="s">
        <v>110</v>
      </c>
      <c r="B24" s="2">
        <v>12</v>
      </c>
      <c r="C24" s="8">
        <v>17.09</v>
      </c>
      <c r="D24" s="8">
        <v>50.3</v>
      </c>
      <c r="E24" s="9"/>
      <c r="F24" s="9"/>
      <c r="G24" s="9"/>
      <c r="H24" s="9"/>
      <c r="I24" s="9"/>
      <c r="J24" s="9"/>
      <c r="K24" s="9">
        <v>52.6</v>
      </c>
      <c r="L24" s="9"/>
      <c r="M24" s="9" t="s">
        <v>10</v>
      </c>
      <c r="N24" s="9"/>
      <c r="O24" s="9"/>
      <c r="P24" s="9"/>
      <c r="Q24" s="9"/>
      <c r="R24" s="9"/>
      <c r="S24" s="9"/>
      <c r="T24" s="8"/>
      <c r="U24" s="8">
        <v>20</v>
      </c>
      <c r="V24" s="8">
        <v>16</v>
      </c>
      <c r="W24" s="2">
        <f t="shared" si="0"/>
        <v>16</v>
      </c>
    </row>
    <row r="25" spans="1:23" ht="13.5">
      <c r="A25" s="2" t="s">
        <v>93</v>
      </c>
      <c r="B25" s="2">
        <v>13</v>
      </c>
      <c r="C25" s="8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 t="s">
        <v>3</v>
      </c>
      <c r="T25" s="8" t="s">
        <v>2</v>
      </c>
      <c r="U25" s="8"/>
      <c r="V25" s="8">
        <v>12</v>
      </c>
      <c r="W25" s="2">
        <f t="shared" si="0"/>
        <v>12</v>
      </c>
    </row>
    <row r="26" spans="1:23" ht="13.5">
      <c r="A26" s="2" t="s">
        <v>88</v>
      </c>
      <c r="B26" s="2">
        <v>12</v>
      </c>
      <c r="C26" s="8"/>
      <c r="D26" s="8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8"/>
      <c r="U26" s="8"/>
      <c r="V26" s="8"/>
      <c r="W26" s="2">
        <f t="shared" si="0"/>
        <v>0</v>
      </c>
    </row>
    <row r="27" spans="1:23" ht="13.5">
      <c r="A27" s="2" t="s">
        <v>101</v>
      </c>
      <c r="B27" s="2">
        <v>14</v>
      </c>
      <c r="C27" s="8"/>
      <c r="D27" s="8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8"/>
      <c r="U27" s="8"/>
      <c r="V27" s="8"/>
      <c r="W27" s="2">
        <f t="shared" si="0"/>
        <v>0</v>
      </c>
    </row>
    <row r="28" spans="1:23" ht="13.5">
      <c r="A28" s="2" t="s">
        <v>82</v>
      </c>
      <c r="B28" s="2">
        <v>11</v>
      </c>
      <c r="C28" s="8"/>
      <c r="D28" s="8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8"/>
      <c r="U28" s="8">
        <v>0</v>
      </c>
      <c r="V28" s="8"/>
      <c r="W28" s="2">
        <f t="shared" si="0"/>
        <v>0</v>
      </c>
    </row>
    <row r="29" spans="1:23" ht="13.5">
      <c r="A29" s="2" t="s">
        <v>118</v>
      </c>
      <c r="B29" s="2" t="s">
        <v>112</v>
      </c>
      <c r="C29" s="8"/>
      <c r="D29" s="8"/>
      <c r="E29" s="9"/>
      <c r="F29" s="9"/>
      <c r="G29" s="9"/>
      <c r="H29" s="9"/>
      <c r="I29" s="9"/>
      <c r="J29" s="9"/>
      <c r="K29" s="9"/>
      <c r="L29" s="9"/>
      <c r="M29" s="9"/>
      <c r="N29" s="9">
        <v>52.62</v>
      </c>
      <c r="O29" s="9"/>
      <c r="P29" s="9"/>
      <c r="Q29" s="9"/>
      <c r="R29" s="9"/>
      <c r="S29" s="9"/>
      <c r="T29" s="8"/>
      <c r="U29" s="8">
        <v>10</v>
      </c>
      <c r="V29" s="8"/>
      <c r="W29" s="2">
        <f>U29</f>
        <v>10</v>
      </c>
    </row>
    <row r="30" spans="1:23" ht="13.5">
      <c r="A30" s="2" t="s">
        <v>119</v>
      </c>
      <c r="B30" s="2"/>
      <c r="C30" s="8"/>
      <c r="D30" s="8"/>
      <c r="E30" s="9"/>
      <c r="F30" s="9"/>
      <c r="G30" s="9"/>
      <c r="H30" s="9"/>
      <c r="I30" s="9"/>
      <c r="J30" s="9"/>
      <c r="K30" s="9"/>
      <c r="L30" s="9"/>
      <c r="M30" s="9"/>
      <c r="N30" s="9" t="s">
        <v>7</v>
      </c>
      <c r="O30" s="9"/>
      <c r="P30" s="9"/>
      <c r="Q30" s="9"/>
      <c r="R30" s="9"/>
      <c r="S30" s="9"/>
      <c r="T30" s="8"/>
      <c r="U30" s="8">
        <v>8</v>
      </c>
      <c r="V30" s="8"/>
      <c r="W30" s="2">
        <f>U30</f>
        <v>8</v>
      </c>
    </row>
    <row r="31" spans="1:23" ht="13.5">
      <c r="A31" s="2" t="s">
        <v>120</v>
      </c>
      <c r="B31" s="2"/>
      <c r="C31" s="8"/>
      <c r="D31" s="8"/>
      <c r="E31" s="9"/>
      <c r="F31" s="9"/>
      <c r="G31" s="9"/>
      <c r="H31" s="9"/>
      <c r="I31" s="9"/>
      <c r="J31" s="9"/>
      <c r="K31" s="9"/>
      <c r="L31" s="9"/>
      <c r="M31" s="9"/>
      <c r="N31" s="9" t="s">
        <v>10</v>
      </c>
      <c r="O31" s="9"/>
      <c r="P31" s="9"/>
      <c r="Q31" s="9"/>
      <c r="R31" s="9"/>
      <c r="S31" s="9"/>
      <c r="T31" s="8"/>
      <c r="U31" s="8">
        <v>10</v>
      </c>
      <c r="V31" s="8"/>
      <c r="W31" s="2">
        <f>U31</f>
        <v>10</v>
      </c>
    </row>
    <row r="32" spans="1:23" ht="15" thickBot="1">
      <c r="A32" s="17" t="s">
        <v>121</v>
      </c>
      <c r="B32" s="17"/>
      <c r="C32" s="18"/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>
        <v>10.51</v>
      </c>
      <c r="O32" s="19"/>
      <c r="P32" s="19"/>
      <c r="Q32" s="19"/>
      <c r="R32" s="19"/>
      <c r="S32" s="19"/>
      <c r="T32" s="18"/>
      <c r="U32" s="18">
        <v>8</v>
      </c>
      <c r="V32" s="18"/>
      <c r="W32" s="2">
        <f>U32</f>
        <v>8</v>
      </c>
    </row>
    <row r="33" spans="1:23" ht="15.75" thickTop="1">
      <c r="A33" s="13" t="s">
        <v>78</v>
      </c>
      <c r="B33" s="14"/>
      <c r="C33" s="15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5"/>
      <c r="U33" s="15">
        <f>SUM(U29:U32)</f>
        <v>36</v>
      </c>
      <c r="V33" s="14">
        <f>SUM(V6:V32)</f>
        <v>88</v>
      </c>
      <c r="W33" s="14">
        <f>SUM(W6:W32)</f>
        <v>124</v>
      </c>
    </row>
  </sheetData>
  <sheetProtection/>
  <printOptions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mikem</dc:creator>
  <cp:keywords/>
  <dc:description/>
  <cp:lastModifiedBy>Erica Kostoff</cp:lastModifiedBy>
  <cp:lastPrinted>2011-03-11T20:24:50Z</cp:lastPrinted>
  <dcterms:created xsi:type="dcterms:W3CDTF">2011-03-10T18:32:11Z</dcterms:created>
  <dcterms:modified xsi:type="dcterms:W3CDTF">2011-05-23T23:10:33Z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